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ource Manifest" sheetId="1" state="visible" r:id="rId1"/>
    <sheet xmlns:r="http://schemas.openxmlformats.org/officeDocument/2006/relationships" name="Extraction Summary" sheetId="2" state="visible" r:id="rId2"/>
    <sheet xmlns:r="http://schemas.openxmlformats.org/officeDocument/2006/relationships" name="Cross-Reference Map" sheetId="3" state="visible" r:id="rId3"/>
    <sheet xmlns:r="http://schemas.openxmlformats.org/officeDocument/2006/relationships" name="Duplicate Resolution Lo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  <font>
      <color rgb="00006100"/>
    </font>
    <font>
      <color rgb="009C5700"/>
    </font>
    <font>
      <color rgb="009C0006"/>
    </font>
    <font>
      <color rgb="00595959"/>
    </font>
    <font>
      <sz val="10"/>
    </font>
    <font>
      <b val="1"/>
      <color rgb="001F4E79"/>
      <sz val="13"/>
    </font>
    <font>
      <b val="1"/>
    </font>
  </fonts>
  <fills count="10">
    <fill>
      <patternFill/>
    </fill>
    <fill>
      <patternFill patternType="gray125"/>
    </fill>
    <fill>
      <patternFill patternType="solid">
        <fgColor rgb="001F4E79"/>
        <bgColor rgb="001F4E79"/>
      </patternFill>
    </fill>
    <fill>
      <patternFill patternType="solid">
        <fgColor rgb="00D6E4F0"/>
        <bgColor rgb="00D6E4F0"/>
      </patternFill>
    </fill>
    <fill>
      <patternFill patternType="solid">
        <fgColor rgb="00FFFFFF"/>
        <bgColor rgb="00FFFFFF"/>
      </patternFill>
    </fill>
    <fill>
      <patternFill patternType="solid">
        <fgColor rgb="00C6EFCE"/>
        <bgColor rgb="00C6EFCE"/>
      </patternFill>
    </fill>
    <fill>
      <patternFill patternType="solid">
        <fgColor rgb="00FFEB9C"/>
        <bgColor rgb="00FFEB9C"/>
      </patternFill>
    </fill>
    <fill>
      <patternFill patternType="solid">
        <fgColor rgb="00FFC7CE"/>
        <bgColor rgb="00FFC7CE"/>
      </patternFill>
    </fill>
    <fill>
      <patternFill patternType="solid">
        <fgColor rgb="00D9D9D9"/>
        <bgColor rgb="00D9D9D9"/>
      </patternFill>
    </fill>
    <fill>
      <patternFill patternType="solid">
        <fgColor rgb="00E2EFDA"/>
        <bgColor rgb="00E2EFDA"/>
      </patternFill>
    </fill>
  </fills>
  <borders count="14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medium">
        <color rgb="00000000"/>
      </bottom>
    </border>
    <border>
      <left style="medium">
        <color rgb="00000000"/>
      </left>
      <right style="thin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  <border>
      <left style="medium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  <right style="medium">
        <color rgb="00000000"/>
      </right>
      <top style="thin">
        <color rgb="00000000"/>
      </top>
      <bottom style="thin">
        <color rgb="00000000"/>
      </bottom>
    </border>
    <border>
      <left style="medium">
        <color rgb="00000000"/>
      </left>
      <right style="thin">
        <color rgb="00000000"/>
      </right>
      <top style="thin">
        <color rgb="00000000"/>
      </top>
      <bottom style="medium">
        <color rgb="00000000"/>
      </bottom>
    </border>
    <border>
      <left style="thin">
        <color rgb="00000000"/>
      </left>
      <right style="medium">
        <color rgb="00000000"/>
      </right>
      <top style="thin">
        <color rgb="00000000"/>
      </top>
      <bottom style="medium">
        <color rgb="00000000"/>
      </bottom>
    </border>
    <border>
      <left style="medium">
        <color rgb="00000000"/>
      </left>
      <right style="thin">
        <color rgb="00000000"/>
      </right>
      <top style="medium">
        <color rgb="00000000"/>
      </top>
      <bottom style="thin">
        <color rgb="00000000"/>
      </bottom>
    </border>
    <border>
      <left style="thin">
        <color rgb="00000000"/>
      </left>
      <right style="medium">
        <color rgb="00000000"/>
      </right>
      <top style="medium">
        <color rgb="00000000"/>
      </top>
      <bottom style="thin">
        <color rgb="00000000"/>
      </bottom>
    </border>
    <border>
      <left/>
      <right/>
      <top style="medium">
        <color rgb="00000000"/>
      </top>
      <bottom/>
    </border>
    <border>
      <left style="thin">
        <color rgb="00000000"/>
      </left>
      <right style="thin">
        <color rgb="00000000"/>
      </right>
      <top style="medium">
        <color rgb="00000000"/>
      </top>
      <bottom style="thin">
        <color rgb="00000000"/>
      </bottom>
    </border>
  </borders>
  <cellStyleXfs count="1">
    <xf numFmtId="0" fontId="0" fillId="0" borderId="0"/>
  </cellStyleXfs>
  <cellXfs count="52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2" borderId="3" applyAlignment="1" pivotButton="0" quotePrefix="0" xfId="0">
      <alignment horizontal="center" wrapText="1"/>
    </xf>
    <xf numFmtId="0" fontId="2" fillId="2" borderId="4" applyAlignment="1" pivotButton="0" quotePrefix="0" xfId="0">
      <alignment horizontal="center" wrapText="1"/>
    </xf>
    <xf numFmtId="0" fontId="2" fillId="2" borderId="5" applyAlignment="1" pivotButton="0" quotePrefix="0" xfId="0">
      <alignment horizontal="center" wrapText="1"/>
    </xf>
    <xf numFmtId="0" fontId="7" fillId="3" borderId="6" pivotButton="0" quotePrefix="0" xfId="0"/>
    <xf numFmtId="0" fontId="0" fillId="3" borderId="1" applyAlignment="1" pivotButton="0" quotePrefix="0" xfId="0">
      <alignment horizontal="center"/>
    </xf>
    <xf numFmtId="0" fontId="3" fillId="5" borderId="1" applyAlignment="1" pivotButton="0" quotePrefix="0" xfId="0">
      <alignment horizontal="center"/>
    </xf>
    <xf numFmtId="0" fontId="0" fillId="3" borderId="7" pivotButton="0" quotePrefix="0" xfId="0"/>
    <xf numFmtId="0" fontId="7" fillId="4" borderId="6" pivotButton="0" quotePrefix="0" xfId="0"/>
    <xf numFmtId="0" fontId="0" fillId="4" borderId="1" applyAlignment="1" pivotButton="0" quotePrefix="0" xfId="0">
      <alignment horizontal="center"/>
    </xf>
    <xf numFmtId="0" fontId="4" fillId="6" borderId="1" applyAlignment="1" pivotButton="0" quotePrefix="0" xfId="0">
      <alignment horizontal="center"/>
    </xf>
    <xf numFmtId="0" fontId="0" fillId="4" borderId="7" pivotButton="0" quotePrefix="0" xfId="0"/>
    <xf numFmtId="0" fontId="5" fillId="7" borderId="1" applyAlignment="1" pivotButton="0" quotePrefix="0" xfId="0">
      <alignment horizontal="center"/>
    </xf>
    <xf numFmtId="0" fontId="7" fillId="4" borderId="8" pivotButton="0" quotePrefix="0" xfId="0"/>
    <xf numFmtId="0" fontId="0" fillId="4" borderId="2" applyAlignment="1" pivotButton="0" quotePrefix="0" xfId="0">
      <alignment horizontal="center"/>
    </xf>
    <xf numFmtId="0" fontId="6" fillId="8" borderId="2" applyAlignment="1" pivotButton="0" quotePrefix="0" xfId="0">
      <alignment horizontal="center"/>
    </xf>
    <xf numFmtId="0" fontId="0" fillId="4" borderId="9" pivotButton="0" quotePrefix="0" xfId="0"/>
    <xf numFmtId="0" fontId="8" fillId="0" borderId="0" pivotButton="0" quotePrefix="0" xfId="0"/>
    <xf numFmtId="0" fontId="2" fillId="2" borderId="10" applyAlignment="1" pivotButton="0" quotePrefix="0" xfId="0">
      <alignment horizontal="center"/>
    </xf>
    <xf numFmtId="0" fontId="2" fillId="2" borderId="11" applyAlignment="1" pivotButton="0" quotePrefix="0" xfId="0">
      <alignment horizontal="center"/>
    </xf>
    <xf numFmtId="0" fontId="9" fillId="3" borderId="6" pivotButton="0" quotePrefix="0" xfId="0"/>
    <xf numFmtId="0" fontId="9" fillId="4" borderId="6" pivotButton="0" quotePrefix="0" xfId="0"/>
    <xf numFmtId="0" fontId="9" fillId="3" borderId="8" pivotButton="0" quotePrefix="0" xfId="0"/>
    <xf numFmtId="0" fontId="0" fillId="3" borderId="9" pivotButton="0" quotePrefix="0" xfId="0"/>
    <xf numFmtId="0" fontId="2" fillId="2" borderId="13" applyAlignment="1" pivotButton="0" quotePrefix="0" xfId="0">
      <alignment horizontal="center"/>
    </xf>
    <xf numFmtId="0" fontId="0" fillId="3" borderId="7" applyAlignment="1" pivotButton="0" quotePrefix="0" xfId="0">
      <alignment horizontal="center"/>
    </xf>
    <xf numFmtId="0" fontId="0" fillId="4" borderId="7" applyAlignment="1" pivotButton="0" quotePrefix="0" xfId="0">
      <alignment horizontal="center"/>
    </xf>
    <xf numFmtId="0" fontId="9" fillId="9" borderId="8" pivotButton="0" quotePrefix="0" xfId="0"/>
    <xf numFmtId="0" fontId="9" fillId="9" borderId="2" applyAlignment="1" pivotButton="0" quotePrefix="0" xfId="0">
      <alignment horizontal="center"/>
    </xf>
    <xf numFmtId="0" fontId="9" fillId="9" borderId="9" applyAlignment="1" pivotButton="0" quotePrefix="0" xfId="0">
      <alignment horizontal="center"/>
    </xf>
    <xf numFmtId="0" fontId="2" fillId="2" borderId="3" applyAlignment="1" pivotButton="0" quotePrefix="0" xfId="0">
      <alignment horizontal="center"/>
    </xf>
    <xf numFmtId="0" fontId="2" fillId="2" borderId="4" applyAlignment="1" pivotButton="0" quotePrefix="0" xfId="0">
      <alignment horizontal="center"/>
    </xf>
    <xf numFmtId="0" fontId="2" fillId="2" borderId="5" applyAlignment="1" pivotButton="0" quotePrefix="0" xfId="0">
      <alignment horizontal="center"/>
    </xf>
    <xf numFmtId="0" fontId="9" fillId="3" borderId="6" applyAlignment="1" pivotButton="0" quotePrefix="0" xfId="0">
      <alignment horizontal="center"/>
    </xf>
    <xf numFmtId="0" fontId="0" fillId="3" borderId="1" pivotButton="0" quotePrefix="0" xfId="0"/>
    <xf numFmtId="0" fontId="7" fillId="3" borderId="7" applyAlignment="1" pivotButton="0" quotePrefix="0" xfId="0">
      <alignment wrapText="1"/>
    </xf>
    <xf numFmtId="0" fontId="9" fillId="4" borderId="6" applyAlignment="1" pivotButton="0" quotePrefix="0" xfId="0">
      <alignment horizontal="center"/>
    </xf>
    <xf numFmtId="0" fontId="0" fillId="4" borderId="1" pivotButton="0" quotePrefix="0" xfId="0"/>
    <xf numFmtId="0" fontId="7" fillId="4" borderId="7" applyAlignment="1" pivotButton="0" quotePrefix="0" xfId="0">
      <alignment wrapText="1"/>
    </xf>
    <xf numFmtId="0" fontId="9" fillId="4" borderId="8" applyAlignment="1" pivotButton="0" quotePrefix="0" xfId="0">
      <alignment horizontal="center"/>
    </xf>
    <xf numFmtId="0" fontId="0" fillId="4" borderId="2" pivotButton="0" quotePrefix="0" xfId="0"/>
    <xf numFmtId="0" fontId="7" fillId="4" borderId="9" applyAlignment="1" pivotButton="0" quotePrefix="0" xfId="0">
      <alignment wrapText="1"/>
    </xf>
    <xf numFmtId="0" fontId="9" fillId="3" borderId="6" applyAlignment="1" pivotButton="0" quotePrefix="0" xfId="0">
      <alignment vertical="top" wrapText="1"/>
    </xf>
    <xf numFmtId="0" fontId="0" fillId="3" borderId="1" applyAlignment="1" pivotButton="0" quotePrefix="0" xfId="0">
      <alignment vertical="top" wrapText="1"/>
    </xf>
    <xf numFmtId="0" fontId="0" fillId="3" borderId="7" applyAlignment="1" pivotButton="0" quotePrefix="0" xfId="0">
      <alignment vertical="top" wrapText="1"/>
    </xf>
    <xf numFmtId="0" fontId="9" fillId="4" borderId="6" applyAlignment="1" pivotButton="0" quotePrefix="0" xfId="0">
      <alignment vertical="top" wrapText="1"/>
    </xf>
    <xf numFmtId="0" fontId="0" fillId="4" borderId="1" applyAlignment="1" pivotButton="0" quotePrefix="0" xfId="0">
      <alignment vertical="top" wrapText="1"/>
    </xf>
    <xf numFmtId="0" fontId="0" fillId="4" borderId="7" applyAlignment="1" pivotButton="0" quotePrefix="0" xfId="0">
      <alignment vertical="top" wrapText="1"/>
    </xf>
    <xf numFmtId="0" fontId="9" fillId="3" borderId="8" applyAlignment="1" pivotButton="0" quotePrefix="0" xfId="0">
      <alignment vertical="top" wrapText="1"/>
    </xf>
    <xf numFmtId="0" fontId="0" fillId="3" borderId="2" applyAlignment="1" pivotButton="0" quotePrefix="0" xfId="0">
      <alignment vertical="top" wrapText="1"/>
    </xf>
    <xf numFmtId="0" fontId="0" fillId="3" borderId="9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worksheets/sheet1.xml" Id="rId1"/><Relationship Type="http://schemas.openxmlformats.org/officeDocument/2006/relationships/worksheet" Target="worksheets/sheet2.xml" Id="rId2"/><Relationship Type="http://schemas.openxmlformats.org/officeDocument/2006/relationships/worksheet" Target="worksheets/sheet3.xml" Id="rId3"/><Relationship Type="http://schemas.openxmlformats.org/officeDocument/2006/relationships/worksheet" Target="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4"/>
  <sheetViews>
    <sheetView workbookViewId="0">
      <selection activeCell="A1" sqref="A1"/>
    </sheetView>
  </sheetViews>
  <sheetFormatPr baseColWidth="8" defaultRowHeight="15"/>
  <cols>
    <col width="55" customWidth="1" min="1" max="1"/>
    <col width="12" customWidth="1" min="2" max="2"/>
    <col width="22" customWidth="1" min="3" max="3"/>
    <col width="24" customWidth="1" min="4" max="4"/>
    <col width="18" customWidth="1" min="5" max="5"/>
    <col width="14" customWidth="1" min="6" max="6"/>
    <col width="24" customWidth="1" min="7" max="7"/>
    <col width="38" customWidth="1" min="8" max="8"/>
  </cols>
  <sheetData>
    <row r="1" ht="30" customHeight="1">
      <c r="A1" s="1" t="inlineStr">
        <is>
          <t>CEF Main Archive — Source Manifest</t>
        </is>
      </c>
    </row>
    <row r="2" ht="20" customHeight="1">
      <c r="A2" s="2" t="inlineStr">
        <is>
          <t>Filename</t>
        </is>
      </c>
      <c r="B2" s="3" t="inlineStr">
        <is>
          <t>File Type</t>
        </is>
      </c>
      <c r="C2" s="3" t="inlineStr">
        <is>
          <t>Series</t>
        </is>
      </c>
      <c r="D2" s="3" t="inlineStr">
        <is>
          <t>Chapter in Manuscript</t>
        </is>
      </c>
      <c r="E2" s="3" t="inlineStr">
        <is>
          <t>Author</t>
        </is>
      </c>
      <c r="F2" s="3" t="inlineStr">
        <is>
          <t>License</t>
        </is>
      </c>
      <c r="G2" s="3" t="inlineStr">
        <is>
          <t>Extraction Status</t>
        </is>
      </c>
      <c r="H2" s="4" t="inlineStr">
        <is>
          <t>Notes</t>
        </is>
      </c>
    </row>
    <row r="3">
      <c r="A3" s="5" t="inlineStr">
        <is>
          <t>CEF_Canonical_Consolidated_Edition.pdf</t>
        </is>
      </c>
      <c r="B3" s="6" t="inlineStr">
        <is>
          <t>PDF</t>
        </is>
      </c>
      <c r="C3" s="6" t="inlineStr">
        <is>
          <t>Canonical</t>
        </is>
      </c>
      <c r="D3" s="6" t="inlineStr">
        <is>
          <t>Ch. 1</t>
        </is>
      </c>
      <c r="E3" s="6" t="inlineStr">
        <is>
          <t>Jamel Bulgaria</t>
        </is>
      </c>
      <c r="F3" s="6" t="inlineStr">
        <is>
          <t>CC-BY-4.0</t>
        </is>
      </c>
      <c r="G3" s="7" t="inlineStr">
        <is>
          <t>Fully Extracted</t>
        </is>
      </c>
      <c r="H3" s="8" t="inlineStr">
        <is>
          <t>Primary canonical source</t>
        </is>
      </c>
    </row>
    <row r="4">
      <c r="A4" s="9" t="inlineStr">
        <is>
          <t>CEF_Canonical_Exposition.pdf</t>
        </is>
      </c>
      <c r="B4" s="10" t="inlineStr">
        <is>
          <t>PDF</t>
        </is>
      </c>
      <c r="C4" s="10" t="inlineStr">
        <is>
          <t>Canonical</t>
        </is>
      </c>
      <c r="D4" s="10" t="inlineStr">
        <is>
          <t>Ch. 1 (supplement)</t>
        </is>
      </c>
      <c r="E4" s="10" t="inlineStr">
        <is>
          <t>Jamel Bulgaria</t>
        </is>
      </c>
      <c r="F4" s="10" t="inlineStr">
        <is>
          <t>CC-BY-4.0</t>
        </is>
      </c>
      <c r="G4" s="11" t="inlineStr">
        <is>
          <t>Cataloged</t>
        </is>
      </c>
      <c r="H4" s="12" t="inlineStr">
        <is>
          <t>Subset of Consolidated Edition</t>
        </is>
      </c>
    </row>
    <row r="5">
      <c r="A5" s="5" t="inlineStr">
        <is>
          <t>CEF_Canonical_Exposition.txt</t>
        </is>
      </c>
      <c r="B5" s="6" t="inlineStr">
        <is>
          <t>TXT</t>
        </is>
      </c>
      <c r="C5" s="6" t="inlineStr">
        <is>
          <t>Canonical</t>
        </is>
      </c>
      <c r="D5" s="6" t="inlineStr">
        <is>
          <t>Ch. 1 (supplement)</t>
        </is>
      </c>
      <c r="E5" s="6" t="inlineStr">
        <is>
          <t>Jamel Bulgaria</t>
        </is>
      </c>
      <c r="F5" s="6" t="inlineStr">
        <is>
          <t>CC-BY-4.0</t>
        </is>
      </c>
      <c r="G5" s="7" t="inlineStr">
        <is>
          <t>Fully Extracted</t>
        </is>
      </c>
      <c r="H5" s="8" t="inlineStr">
        <is>
          <t>Text format variant</t>
        </is>
      </c>
    </row>
    <row r="6">
      <c r="A6" s="9" t="inlineStr">
        <is>
          <t>CEF_Canonical_Exposition.json</t>
        </is>
      </c>
      <c r="B6" s="10" t="inlineStr">
        <is>
          <t>JSON</t>
        </is>
      </c>
      <c r="C6" s="10" t="inlineStr">
        <is>
          <t>Canonical</t>
        </is>
      </c>
      <c r="D6" s="10" t="inlineStr">
        <is>
          <t>Ch. 1 (supplement)</t>
        </is>
      </c>
      <c r="E6" s="10" t="inlineStr">
        <is>
          <t>Jamel Bulgaria</t>
        </is>
      </c>
      <c r="F6" s="10" t="inlineStr">
        <is>
          <t>CC-BY-4.0</t>
        </is>
      </c>
      <c r="G6" s="7" t="inlineStr">
        <is>
          <t>Fully Extracted</t>
        </is>
      </c>
      <c r="H6" s="12" t="inlineStr">
        <is>
          <t>JSON format variant</t>
        </is>
      </c>
    </row>
    <row r="7">
      <c r="A7" s="5" t="inlineStr">
        <is>
          <t>CEF_PM-1.pdf</t>
        </is>
      </c>
      <c r="B7" s="6" t="inlineStr">
        <is>
          <t>PDF</t>
        </is>
      </c>
      <c r="C7" s="6" t="inlineStr">
        <is>
          <t>Practitioner Manual</t>
        </is>
      </c>
      <c r="D7" s="6" t="inlineStr">
        <is>
          <t>Ch. 2</t>
        </is>
      </c>
      <c r="E7" s="6" t="inlineStr">
        <is>
          <t>Jamel Bulgaria</t>
        </is>
      </c>
      <c r="F7" s="6" t="inlineStr">
        <is>
          <t>CC-BY-4.0</t>
        </is>
      </c>
      <c r="G7" s="7" t="inlineStr">
        <is>
          <t>Fully Extracted</t>
        </is>
      </c>
      <c r="H7" s="8" t="inlineStr">
        <is>
          <t>Foundation manual</t>
        </is>
      </c>
    </row>
    <row r="8">
      <c r="A8" s="9" t="inlineStr">
        <is>
          <t>CEF_PM-2.pdf</t>
        </is>
      </c>
      <c r="B8" s="10" t="inlineStr">
        <is>
          <t>PDF</t>
        </is>
      </c>
      <c r="C8" s="10" t="inlineStr">
        <is>
          <t>Practitioner Manual</t>
        </is>
      </c>
      <c r="D8" s="10" t="inlineStr">
        <is>
          <t>Ch. 3</t>
        </is>
      </c>
      <c r="E8" s="10" t="inlineStr">
        <is>
          <t>Jamel Bulgaria</t>
        </is>
      </c>
      <c r="F8" s="10" t="inlineStr">
        <is>
          <t>CC-BY-4.0</t>
        </is>
      </c>
      <c r="G8" s="7" t="inlineStr">
        <is>
          <t>Fully Extracted</t>
        </is>
      </c>
      <c r="H8" s="12" t="inlineStr">
        <is>
          <t>Facet-level manual</t>
        </is>
      </c>
    </row>
    <row r="9">
      <c r="A9" s="5" t="inlineStr">
        <is>
          <t>CEF_PM-3.pdf</t>
        </is>
      </c>
      <c r="B9" s="6" t="inlineStr">
        <is>
          <t>PDF</t>
        </is>
      </c>
      <c r="C9" s="6" t="inlineStr">
        <is>
          <t>Practitioner Manual</t>
        </is>
      </c>
      <c r="D9" s="6" t="inlineStr">
        <is>
          <t>Ch. 4</t>
        </is>
      </c>
      <c r="E9" s="6" t="inlineStr">
        <is>
          <t>Jamel Bulgaria</t>
        </is>
      </c>
      <c r="F9" s="6" t="inlineStr">
        <is>
          <t>CC-BY-4.0</t>
        </is>
      </c>
      <c r="G9" s="7" t="inlineStr">
        <is>
          <t>Fully Extracted</t>
        </is>
      </c>
      <c r="H9" s="8" t="inlineStr">
        <is>
          <t>Structural disassembly</t>
        </is>
      </c>
    </row>
    <row r="10">
      <c r="A10" s="9" t="inlineStr">
        <is>
          <t>CEF_PM-4.pdf</t>
        </is>
      </c>
      <c r="B10" s="10" t="inlineStr">
        <is>
          <t>PDF</t>
        </is>
      </c>
      <c r="C10" s="10" t="inlineStr">
        <is>
          <t>Practitioner Manual</t>
        </is>
      </c>
      <c r="D10" s="10" t="inlineStr">
        <is>
          <t>Ch. 5</t>
        </is>
      </c>
      <c r="E10" s="10" t="inlineStr">
        <is>
          <t>Jamel Bulgaria</t>
        </is>
      </c>
      <c r="F10" s="10" t="inlineStr">
        <is>
          <t>CC-BY-4.0</t>
        </is>
      </c>
      <c r="G10" s="7" t="inlineStr">
        <is>
          <t>Fully Extracted</t>
        </is>
      </c>
      <c r="H10" s="12" t="inlineStr">
        <is>
          <t>Fusion and overflow</t>
        </is>
      </c>
    </row>
    <row r="11">
      <c r="A11" s="5" t="inlineStr">
        <is>
          <t>CEF_PM-5.pdf</t>
        </is>
      </c>
      <c r="B11" s="6" t="inlineStr">
        <is>
          <t>PDF</t>
        </is>
      </c>
      <c r="C11" s="6" t="inlineStr">
        <is>
          <t>Practitioner Manual</t>
        </is>
      </c>
      <c r="D11" s="6" t="inlineStr">
        <is>
          <t>Ch. 6</t>
        </is>
      </c>
      <c r="E11" s="6" t="inlineStr">
        <is>
          <t>Jamel Bulgaria</t>
        </is>
      </c>
      <c r="F11" s="6" t="inlineStr">
        <is>
          <t>CC-BY-4.0</t>
        </is>
      </c>
      <c r="G11" s="7" t="inlineStr">
        <is>
          <t>Fully Extracted</t>
        </is>
      </c>
      <c r="H11" s="8" t="inlineStr">
        <is>
          <t>Center rebalancing</t>
        </is>
      </c>
    </row>
    <row r="12">
      <c r="A12" s="9" t="inlineStr">
        <is>
          <t>CEF_PM-6.pdf</t>
        </is>
      </c>
      <c r="B12" s="10" t="inlineStr">
        <is>
          <t>PDF</t>
        </is>
      </c>
      <c r="C12" s="10" t="inlineStr">
        <is>
          <t>Practitioner Manual</t>
        </is>
      </c>
      <c r="D12" s="10" t="inlineStr">
        <is>
          <t>Ch. 7</t>
        </is>
      </c>
      <c r="E12" s="10" t="inlineStr">
        <is>
          <t>Jamel Bulgaria</t>
        </is>
      </c>
      <c r="F12" s="10" t="inlineStr">
        <is>
          <t>CC-BY-4.0</t>
        </is>
      </c>
      <c r="G12" s="7" t="inlineStr">
        <is>
          <t>Fully Extracted</t>
        </is>
      </c>
      <c r="H12" s="12" t="inlineStr">
        <is>
          <t>Emotional transition mastery</t>
        </is>
      </c>
    </row>
    <row r="13">
      <c r="A13" s="5" t="inlineStr">
        <is>
          <t>CEF_PM-7.pdf</t>
        </is>
      </c>
      <c r="B13" s="6" t="inlineStr">
        <is>
          <t>PDF</t>
        </is>
      </c>
      <c r="C13" s="6" t="inlineStr">
        <is>
          <t>Practitioner Manual</t>
        </is>
      </c>
      <c r="D13" s="6" t="inlineStr">
        <is>
          <t>Ch. 8</t>
        </is>
      </c>
      <c r="E13" s="6" t="inlineStr">
        <is>
          <t>Jamel Bulgaria</t>
        </is>
      </c>
      <c r="F13" s="6" t="inlineStr">
        <is>
          <t>CC-BY-4.0</t>
        </is>
      </c>
      <c r="G13" s="7" t="inlineStr">
        <is>
          <t>Fully Extracted</t>
        </is>
      </c>
      <c r="H13" s="8" t="inlineStr">
        <is>
          <t>Stability and modulation</t>
        </is>
      </c>
    </row>
    <row r="14">
      <c r="A14" s="9" t="inlineStr">
        <is>
          <t>CEF_PM-8.pdf</t>
        </is>
      </c>
      <c r="B14" s="10" t="inlineStr">
        <is>
          <t>PDF</t>
        </is>
      </c>
      <c r="C14" s="10" t="inlineStr">
        <is>
          <t>Practitioner Manual</t>
        </is>
      </c>
      <c r="D14" s="10" t="inlineStr">
        <is>
          <t>Ch. 9</t>
        </is>
      </c>
      <c r="E14" s="10" t="inlineStr">
        <is>
          <t>Jamel Bulgaria</t>
        </is>
      </c>
      <c r="F14" s="10" t="inlineStr">
        <is>
          <t>CC-BY-4.0</t>
        </is>
      </c>
      <c r="G14" s="7" t="inlineStr">
        <is>
          <t>Fully Extracted</t>
        </is>
      </c>
      <c r="H14" s="12" t="inlineStr">
        <is>
          <t>Reintegration and coherence</t>
        </is>
      </c>
    </row>
    <row r="15">
      <c r="A15" s="5" t="inlineStr">
        <is>
          <t>CEF_PM-9.pdf</t>
        </is>
      </c>
      <c r="B15" s="6" t="inlineStr">
        <is>
          <t>PDF</t>
        </is>
      </c>
      <c r="C15" s="6" t="inlineStr">
        <is>
          <t>Practitioner Manual</t>
        </is>
      </c>
      <c r="D15" s="6" t="inlineStr">
        <is>
          <t>Ch. 10</t>
        </is>
      </c>
      <c r="E15" s="6" t="inlineStr">
        <is>
          <t>Jamel Bulgaria</t>
        </is>
      </c>
      <c r="F15" s="6" t="inlineStr">
        <is>
          <t>CC-BY-4.0</t>
        </is>
      </c>
      <c r="G15" s="7" t="inlineStr">
        <is>
          <t>Fully Extracted</t>
        </is>
      </c>
      <c r="H15" s="8" t="inlineStr">
        <is>
          <t>Capacity and threshold</t>
        </is>
      </c>
    </row>
    <row r="16">
      <c r="A16" s="9" t="inlineStr">
        <is>
          <t>CEF_PM-10.pdf</t>
        </is>
      </c>
      <c r="B16" s="10" t="inlineStr">
        <is>
          <t>PDF</t>
        </is>
      </c>
      <c r="C16" s="10" t="inlineStr">
        <is>
          <t>Practitioner Manual</t>
        </is>
      </c>
      <c r="D16" s="10" t="inlineStr">
        <is>
          <t>Ch. 11</t>
        </is>
      </c>
      <c r="E16" s="10" t="inlineStr">
        <is>
          <t>Jamel Bulgaria</t>
        </is>
      </c>
      <c r="F16" s="10" t="inlineStr">
        <is>
          <t>CC-BY-4.0</t>
        </is>
      </c>
      <c r="G16" s="7" t="inlineStr">
        <is>
          <t>Fully Extracted</t>
        </is>
      </c>
      <c r="H16" s="12" t="inlineStr">
        <is>
          <t>Resilience and dynamic stability</t>
        </is>
      </c>
    </row>
    <row r="17">
      <c r="A17" s="5" t="inlineStr">
        <is>
          <t>CEF_PM-11.pdf</t>
        </is>
      </c>
      <c r="B17" s="6" t="inlineStr">
        <is>
          <t>PDF</t>
        </is>
      </c>
      <c r="C17" s="6" t="inlineStr">
        <is>
          <t>Practitioner Manual</t>
        </is>
      </c>
      <c r="D17" s="6" t="inlineStr">
        <is>
          <t>Ch. 12</t>
        </is>
      </c>
      <c r="E17" s="6" t="inlineStr">
        <is>
          <t>Jamel Bulgaria</t>
        </is>
      </c>
      <c r="F17" s="6" t="inlineStr">
        <is>
          <t>CC-BY-4.0</t>
        </is>
      </c>
      <c r="G17" s="7" t="inlineStr">
        <is>
          <t>Fully Extracted</t>
        </is>
      </c>
      <c r="H17" s="8" t="inlineStr">
        <is>
          <t>Forecasting and anticipation</t>
        </is>
      </c>
    </row>
    <row r="18">
      <c r="A18" s="9" t="inlineStr">
        <is>
          <t>CEF_PM-12.pdf</t>
        </is>
      </c>
      <c r="B18" s="10" t="inlineStr">
        <is>
          <t>PDF</t>
        </is>
      </c>
      <c r="C18" s="10" t="inlineStr">
        <is>
          <t>Practitioner Manual</t>
        </is>
      </c>
      <c r="D18" s="10" t="inlineStr">
        <is>
          <t>Ch. 13</t>
        </is>
      </c>
      <c r="E18" s="10" t="inlineStr">
        <is>
          <t>Jamel Bulgaria</t>
        </is>
      </c>
      <c r="F18" s="10" t="inlineStr">
        <is>
          <t>CC-BY-4.0</t>
        </is>
      </c>
      <c r="G18" s="7" t="inlineStr">
        <is>
          <t>Fully Extracted</t>
        </is>
      </c>
      <c r="H18" s="12" t="inlineStr">
        <is>
          <t>Meta-stability</t>
        </is>
      </c>
    </row>
    <row r="19">
      <c r="A19" s="5" t="inlineStr">
        <is>
          <t>CEF_PM-13.pdf</t>
        </is>
      </c>
      <c r="B19" s="6" t="inlineStr">
        <is>
          <t>PDF</t>
        </is>
      </c>
      <c r="C19" s="6" t="inlineStr">
        <is>
          <t>Practitioner Manual</t>
        </is>
      </c>
      <c r="D19" s="6" t="inlineStr">
        <is>
          <t>Ch. 14</t>
        </is>
      </c>
      <c r="E19" s="6" t="inlineStr">
        <is>
          <t>Jamel Bulgaria</t>
        </is>
      </c>
      <c r="F19" s="6" t="inlineStr">
        <is>
          <t>CC-BY-4.0</t>
        </is>
      </c>
      <c r="G19" s="7" t="inlineStr">
        <is>
          <t>Fully Extracted</t>
        </is>
      </c>
      <c r="H19" s="8" t="inlineStr">
        <is>
          <t>Adaptive emotional intelligence</t>
        </is>
      </c>
    </row>
    <row r="20">
      <c r="A20" s="9" t="inlineStr">
        <is>
          <t>CEF_PM-14.pdf</t>
        </is>
      </c>
      <c r="B20" s="10" t="inlineStr">
        <is>
          <t>PDF</t>
        </is>
      </c>
      <c r="C20" s="10" t="inlineStr">
        <is>
          <t>Practitioner Manual</t>
        </is>
      </c>
      <c r="D20" s="10" t="inlineStr">
        <is>
          <t>Ch. 15</t>
        </is>
      </c>
      <c r="E20" s="10" t="inlineStr">
        <is>
          <t>Jamel Bulgaria</t>
        </is>
      </c>
      <c r="F20" s="10" t="inlineStr">
        <is>
          <t>CC-BY-4.0</t>
        </is>
      </c>
      <c r="G20" s="7" t="inlineStr">
        <is>
          <t>Fully Extracted</t>
        </is>
      </c>
      <c r="H20" s="12" t="inlineStr">
        <is>
          <t>System plasticity</t>
        </is>
      </c>
    </row>
    <row r="21">
      <c r="A21" s="5" t="inlineStr">
        <is>
          <t>CEF_PM-15.pdf</t>
        </is>
      </c>
      <c r="B21" s="6" t="inlineStr">
        <is>
          <t>PDF</t>
        </is>
      </c>
      <c r="C21" s="6" t="inlineStr">
        <is>
          <t>Practitioner Manual</t>
        </is>
      </c>
      <c r="D21" s="6" t="inlineStr">
        <is>
          <t>Ch. 16</t>
        </is>
      </c>
      <c r="E21" s="6" t="inlineStr">
        <is>
          <t>Jamel Bulgaria</t>
        </is>
      </c>
      <c r="F21" s="6" t="inlineStr">
        <is>
          <t>CC-BY-4.0</t>
        </is>
      </c>
      <c r="G21" s="7" t="inlineStr">
        <is>
          <t>Fully Extracted</t>
        </is>
      </c>
      <c r="H21" s="8" t="inlineStr">
        <is>
          <t>Capstone: System mastery</t>
        </is>
      </c>
    </row>
    <row r="22">
      <c r="A22" s="9" t="inlineStr">
        <is>
          <t>CEF_TS0.pdf</t>
        </is>
      </c>
      <c r="B22" s="10" t="inlineStr">
        <is>
          <t>PDF</t>
        </is>
      </c>
      <c r="C22" s="10" t="inlineStr">
        <is>
          <t>Technical Specification</t>
        </is>
      </c>
      <c r="D22" s="10" t="inlineStr">
        <is>
          <t>Ch. 17</t>
        </is>
      </c>
      <c r="E22" s="10" t="inlineStr">
        <is>
          <t>Jamel Bulgaria</t>
        </is>
      </c>
      <c r="F22" s="10" t="inlineStr">
        <is>
          <t>CC-BY-4.0</t>
        </is>
      </c>
      <c r="G22" s="7" t="inlineStr">
        <is>
          <t>Fully Extracted</t>
        </is>
      </c>
      <c r="H22" s="12" t="inlineStr">
        <is>
          <t>Canon overview and map</t>
        </is>
      </c>
    </row>
    <row r="23">
      <c r="A23" s="5" t="inlineStr">
        <is>
          <t>CEF_TS1.pdf</t>
        </is>
      </c>
      <c r="B23" s="6" t="inlineStr">
        <is>
          <t>PDF</t>
        </is>
      </c>
      <c r="C23" s="6" t="inlineStr">
        <is>
          <t>Technical Specification</t>
        </is>
      </c>
      <c r="D23" s="6" t="inlineStr">
        <is>
          <t>Ch. 18</t>
        </is>
      </c>
      <c r="E23" s="6" t="inlineStr">
        <is>
          <t>Jamel Bulgaria</t>
        </is>
      </c>
      <c r="F23" s="6" t="inlineStr">
        <is>
          <t>CC-BY-4.0</t>
        </is>
      </c>
      <c r="G23" s="7" t="inlineStr">
        <is>
          <t>Fully Extracted</t>
        </is>
      </c>
      <c r="H23" s="8" t="inlineStr">
        <is>
          <t>Canonical architecture</t>
        </is>
      </c>
    </row>
    <row r="24">
      <c r="A24" s="9" t="inlineStr">
        <is>
          <t>CEF_TS2.pdf</t>
        </is>
      </c>
      <c r="B24" s="10" t="inlineStr">
        <is>
          <t>PDF</t>
        </is>
      </c>
      <c r="C24" s="10" t="inlineStr">
        <is>
          <t>Technical Specification</t>
        </is>
      </c>
      <c r="D24" s="10" t="inlineStr">
        <is>
          <t>Ch. 19</t>
        </is>
      </c>
      <c r="E24" s="10" t="inlineStr">
        <is>
          <t>Jamel Bulgaria</t>
        </is>
      </c>
      <c r="F24" s="10" t="inlineStr">
        <is>
          <t>CC-BY-4.0</t>
        </is>
      </c>
      <c r="G24" s="7" t="inlineStr">
        <is>
          <t>Fully Extracted</t>
        </is>
      </c>
      <c r="H24" s="12" t="inlineStr">
        <is>
          <t>Validation and empirical</t>
        </is>
      </c>
    </row>
    <row r="25">
      <c r="A25" s="5" t="inlineStr">
        <is>
          <t>CEF_TS3.pdf</t>
        </is>
      </c>
      <c r="B25" s="6" t="inlineStr">
        <is>
          <t>PDF</t>
        </is>
      </c>
      <c r="C25" s="6" t="inlineStr">
        <is>
          <t>Technical Specification</t>
        </is>
      </c>
      <c r="D25" s="6" t="inlineStr">
        <is>
          <t>Ch. 20</t>
        </is>
      </c>
      <c r="E25" s="6" t="inlineStr">
        <is>
          <t>Jamel Bulgaria</t>
        </is>
      </c>
      <c r="F25" s="6" t="inlineStr">
        <is>
          <t>CC-BY-4.0</t>
        </is>
      </c>
      <c r="G25" s="7" t="inlineStr">
        <is>
          <t>Fully Extracted</t>
        </is>
      </c>
      <c r="H25" s="8" t="inlineStr">
        <is>
          <t>Computational specification</t>
        </is>
      </c>
    </row>
    <row r="26">
      <c r="A26" s="9" t="inlineStr">
        <is>
          <t>CEF_TS4.pdf</t>
        </is>
      </c>
      <c r="B26" s="10" t="inlineStr">
        <is>
          <t>PDF</t>
        </is>
      </c>
      <c r="C26" s="10" t="inlineStr">
        <is>
          <t>Technical Specification</t>
        </is>
      </c>
      <c r="D26" s="10" t="inlineStr">
        <is>
          <t>Ch. 21</t>
        </is>
      </c>
      <c r="E26" s="10" t="inlineStr">
        <is>
          <t>Jamel Bulgaria</t>
        </is>
      </c>
      <c r="F26" s="10" t="inlineStr">
        <is>
          <t>CC-BY-4.0</t>
        </is>
      </c>
      <c r="G26" s="7" t="inlineStr">
        <is>
          <t>Fully Extracted</t>
        </is>
      </c>
      <c r="H26" s="12" t="inlineStr">
        <is>
          <t>Simulation and modeling</t>
        </is>
      </c>
    </row>
    <row r="27">
      <c r="A27" s="5" t="inlineStr">
        <is>
          <t>CEF_TS5.pdf</t>
        </is>
      </c>
      <c r="B27" s="6" t="inlineStr">
        <is>
          <t>PDF</t>
        </is>
      </c>
      <c r="C27" s="6" t="inlineStr">
        <is>
          <t>Technical Specification</t>
        </is>
      </c>
      <c r="D27" s="6" t="inlineStr">
        <is>
          <t>Ch. 22</t>
        </is>
      </c>
      <c r="E27" s="6" t="inlineStr">
        <is>
          <t>Jamel Bulgaria</t>
        </is>
      </c>
      <c r="F27" s="6" t="inlineStr">
        <is>
          <t>CC-BY-4.0</t>
        </is>
      </c>
      <c r="G27" s="7" t="inlineStr">
        <is>
          <t>Fully Extracted</t>
        </is>
      </c>
      <c r="H27" s="8" t="inlineStr">
        <is>
          <t>Interoperability</t>
        </is>
      </c>
    </row>
    <row r="28">
      <c r="A28" s="9" t="inlineStr">
        <is>
          <t>CEF_TS6.pdf</t>
        </is>
      </c>
      <c r="B28" s="10" t="inlineStr">
        <is>
          <t>PDF</t>
        </is>
      </c>
      <c r="C28" s="10" t="inlineStr">
        <is>
          <t>Technical Specification</t>
        </is>
      </c>
      <c r="D28" s="10" t="inlineStr">
        <is>
          <t>Ch. 23</t>
        </is>
      </c>
      <c r="E28" s="10" t="inlineStr">
        <is>
          <t>Jamel Bulgaria</t>
        </is>
      </c>
      <c r="F28" s="10" t="inlineStr">
        <is>
          <t>CC-BY-4.0</t>
        </is>
      </c>
      <c r="G28" s="7" t="inlineStr">
        <is>
          <t>Fully Extracted</t>
        </is>
      </c>
      <c r="H28" s="12" t="inlineStr">
        <is>
          <t>Structural-constructivist mapping</t>
        </is>
      </c>
    </row>
    <row r="29">
      <c r="A29" s="5" t="inlineStr">
        <is>
          <t>CEF_TS7.pdf</t>
        </is>
      </c>
      <c r="B29" s="6" t="inlineStr">
        <is>
          <t>PDF</t>
        </is>
      </c>
      <c r="C29" s="6" t="inlineStr">
        <is>
          <t>Technical Specification</t>
        </is>
      </c>
      <c r="D29" s="6" t="inlineStr">
        <is>
          <t>Ch. 24</t>
        </is>
      </c>
      <c r="E29" s="6" t="inlineStr">
        <is>
          <t>Jamel Bulgaria</t>
        </is>
      </c>
      <c r="F29" s="6" t="inlineStr">
        <is>
          <t>CC-BY-4.0</t>
        </is>
      </c>
      <c r="G29" s="7" t="inlineStr">
        <is>
          <t>Fully Extracted</t>
        </is>
      </c>
      <c r="H29" s="8" t="inlineStr">
        <is>
          <t>Structural psychopathology</t>
        </is>
      </c>
    </row>
    <row r="30">
      <c r="A30" s="9" t="inlineStr">
        <is>
          <t>CEF_TS8.pdf</t>
        </is>
      </c>
      <c r="B30" s="10" t="inlineStr">
        <is>
          <t>PDF</t>
        </is>
      </c>
      <c r="C30" s="10" t="inlineStr">
        <is>
          <t>Technical Specification</t>
        </is>
      </c>
      <c r="D30" s="10" t="inlineStr">
        <is>
          <t>Ch. 25 (catalog)</t>
        </is>
      </c>
      <c r="E30" s="10" t="inlineStr">
        <is>
          <t>Jamel Bulgaria</t>
        </is>
      </c>
      <c r="F30" s="10" t="inlineStr">
        <is>
          <t>CC-BY-4.0</t>
        </is>
      </c>
      <c r="G30" s="11" t="inlineStr">
        <is>
          <t>Cataloged</t>
        </is>
      </c>
      <c r="H30" s="12" t="inlineStr">
        <is>
          <t>Neurodiversity calibration</t>
        </is>
      </c>
    </row>
    <row r="31">
      <c r="A31" s="5" t="inlineStr">
        <is>
          <t>CEF_TS9.pdf</t>
        </is>
      </c>
      <c r="B31" s="6" t="inlineStr">
        <is>
          <t>PDF</t>
        </is>
      </c>
      <c r="C31" s="6" t="inlineStr">
        <is>
          <t>Technical Specification</t>
        </is>
      </c>
      <c r="D31" s="6" t="inlineStr">
        <is>
          <t>Ch. 25 (catalog)</t>
        </is>
      </c>
      <c r="E31" s="6" t="inlineStr">
        <is>
          <t>Jamel Bulgaria</t>
        </is>
      </c>
      <c r="F31" s="6" t="inlineStr">
        <is>
          <t>CC-BY-4.0</t>
        </is>
      </c>
      <c r="G31" s="11" t="inlineStr">
        <is>
          <t>Cataloged</t>
        </is>
      </c>
      <c r="H31" s="8" t="inlineStr">
        <is>
          <t>Synthetic affect / INTIMA</t>
        </is>
      </c>
    </row>
    <row r="32">
      <c r="A32" s="9" t="inlineStr">
        <is>
          <t>CEF_TS10.pdf</t>
        </is>
      </c>
      <c r="B32" s="10" t="inlineStr">
        <is>
          <t>PDF</t>
        </is>
      </c>
      <c r="C32" s="10" t="inlineStr">
        <is>
          <t>Technical Specification</t>
        </is>
      </c>
      <c r="D32" s="10" t="inlineStr">
        <is>
          <t>Ch. 25 (catalog)</t>
        </is>
      </c>
      <c r="E32" s="10" t="inlineStr">
        <is>
          <t>Jamel Bulgaria</t>
        </is>
      </c>
      <c r="F32" s="10" t="inlineStr">
        <is>
          <t>CC-BY-4.0</t>
        </is>
      </c>
      <c r="G32" s="11" t="inlineStr">
        <is>
          <t>Cataloged</t>
        </is>
      </c>
      <c r="H32" s="12" t="inlineStr">
        <is>
          <t>Therapeutic disassembly</t>
        </is>
      </c>
    </row>
    <row r="33">
      <c r="A33" s="5" t="inlineStr">
        <is>
          <t>CEF_TS11.pdf</t>
        </is>
      </c>
      <c r="B33" s="6" t="inlineStr">
        <is>
          <t>PDF</t>
        </is>
      </c>
      <c r="C33" s="6" t="inlineStr">
        <is>
          <t>Technical Specification</t>
        </is>
      </c>
      <c r="D33" s="6" t="inlineStr">
        <is>
          <t>Ch. 25 (catalog)</t>
        </is>
      </c>
      <c r="E33" s="6" t="inlineStr">
        <is>
          <t>Jamel Bulgaria</t>
        </is>
      </c>
      <c r="F33" s="6" t="inlineStr">
        <is>
          <t>CC-BY-4.0</t>
        </is>
      </c>
      <c r="G33" s="11" t="inlineStr">
        <is>
          <t>Cataloged</t>
        </is>
      </c>
      <c r="H33" s="8" t="inlineStr">
        <is>
          <t>Internal facet architecture</t>
        </is>
      </c>
    </row>
    <row r="34">
      <c r="A34" s="9" t="inlineStr">
        <is>
          <t>CEF_TS12.pdf</t>
        </is>
      </c>
      <c r="B34" s="10" t="inlineStr">
        <is>
          <t>PDF</t>
        </is>
      </c>
      <c r="C34" s="10" t="inlineStr">
        <is>
          <t>Technical Specification</t>
        </is>
      </c>
      <c r="D34" s="10" t="inlineStr">
        <is>
          <t>Ch. 25 (catalog)</t>
        </is>
      </c>
      <c r="E34" s="10" t="inlineStr">
        <is>
          <t>Jamel Bulgaria</t>
        </is>
      </c>
      <c r="F34" s="10" t="inlineStr">
        <is>
          <t>CC-BY-4.0</t>
        </is>
      </c>
      <c r="G34" s="11" t="inlineStr">
        <is>
          <t>Cataloged</t>
        </is>
      </c>
      <c r="H34" s="12" t="inlineStr">
        <is>
          <t>Directionality and cycling</t>
        </is>
      </c>
    </row>
    <row r="35">
      <c r="A35" s="5" t="inlineStr">
        <is>
          <t>CEF_TS13.pdf</t>
        </is>
      </c>
      <c r="B35" s="6" t="inlineStr">
        <is>
          <t>PDF</t>
        </is>
      </c>
      <c r="C35" s="6" t="inlineStr">
        <is>
          <t>Technical Specification</t>
        </is>
      </c>
      <c r="D35" s="6" t="inlineStr">
        <is>
          <t>Ch. 25 (catalog)</t>
        </is>
      </c>
      <c r="E35" s="6" t="inlineStr">
        <is>
          <t>Jamel Bulgaria</t>
        </is>
      </c>
      <c r="F35" s="6" t="inlineStr">
        <is>
          <t>CC-BY-4.0</t>
        </is>
      </c>
      <c r="G35" s="11" t="inlineStr">
        <is>
          <t>Cataloged</t>
        </is>
      </c>
      <c r="H35" s="8" t="inlineStr">
        <is>
          <t>Emotional load and capacity</t>
        </is>
      </c>
    </row>
    <row r="36">
      <c r="A36" s="9" t="inlineStr">
        <is>
          <t>CEF_TS14.pdf</t>
        </is>
      </c>
      <c r="B36" s="10" t="inlineStr">
        <is>
          <t>PDF</t>
        </is>
      </c>
      <c r="C36" s="10" t="inlineStr">
        <is>
          <t>Technical Specification</t>
        </is>
      </c>
      <c r="D36" s="10" t="inlineStr">
        <is>
          <t>Ch. 25 (catalog)</t>
        </is>
      </c>
      <c r="E36" s="10" t="inlineStr">
        <is>
          <t>Jamel Bulgaria</t>
        </is>
      </c>
      <c r="F36" s="10" t="inlineStr">
        <is>
          <t>CC-BY-4.0</t>
        </is>
      </c>
      <c r="G36" s="11" t="inlineStr">
        <is>
          <t>Cataloged</t>
        </is>
      </c>
      <c r="H36" s="12" t="inlineStr">
        <is>
          <t>Resilience architecture</t>
        </is>
      </c>
    </row>
    <row r="37">
      <c r="A37" s="5" t="inlineStr">
        <is>
          <t>CEF_TS15.pdf</t>
        </is>
      </c>
      <c r="B37" s="6" t="inlineStr">
        <is>
          <t>PDF</t>
        </is>
      </c>
      <c r="C37" s="6" t="inlineStr">
        <is>
          <t>Technical Specification</t>
        </is>
      </c>
      <c r="D37" s="6" t="inlineStr">
        <is>
          <t>Ch. 25 (catalog)</t>
        </is>
      </c>
      <c r="E37" s="6" t="inlineStr">
        <is>
          <t>Jamel Bulgaria</t>
        </is>
      </c>
      <c r="F37" s="6" t="inlineStr">
        <is>
          <t>CC-BY-4.0</t>
        </is>
      </c>
      <c r="G37" s="11" t="inlineStr">
        <is>
          <t>Cataloged</t>
        </is>
      </c>
      <c r="H37" s="8" t="inlineStr">
        <is>
          <t>Meta-cognitive overlay</t>
        </is>
      </c>
    </row>
    <row r="38">
      <c r="A38" s="9" t="inlineStr">
        <is>
          <t>CEF_TS16.pdf</t>
        </is>
      </c>
      <c r="B38" s="10" t="inlineStr">
        <is>
          <t>PDF</t>
        </is>
      </c>
      <c r="C38" s="10" t="inlineStr">
        <is>
          <t>Technical Specification</t>
        </is>
      </c>
      <c r="D38" s="10" t="inlineStr">
        <is>
          <t>Ch. 25 (catalog)</t>
        </is>
      </c>
      <c r="E38" s="10" t="inlineStr">
        <is>
          <t>Jamel Bulgaria</t>
        </is>
      </c>
      <c r="F38" s="10" t="inlineStr">
        <is>
          <t>CC-BY-4.0</t>
        </is>
      </c>
      <c r="G38" s="11" t="inlineStr">
        <is>
          <t>Cataloged</t>
        </is>
      </c>
      <c r="H38" s="12" t="inlineStr">
        <is>
          <t>Developmental architecture</t>
        </is>
      </c>
    </row>
    <row r="39">
      <c r="A39" s="5" t="inlineStr">
        <is>
          <t>CEF_TS17.pdf</t>
        </is>
      </c>
      <c r="B39" s="6" t="inlineStr">
        <is>
          <t>PDF</t>
        </is>
      </c>
      <c r="C39" s="6" t="inlineStr">
        <is>
          <t>Technical Specification</t>
        </is>
      </c>
      <c r="D39" s="6" t="inlineStr">
        <is>
          <t>Ch. 25 (catalog)</t>
        </is>
      </c>
      <c r="E39" s="6" t="inlineStr">
        <is>
          <t>Jamel Bulgaria</t>
        </is>
      </c>
      <c r="F39" s="6" t="inlineStr">
        <is>
          <t>CC-BY-4.0</t>
        </is>
      </c>
      <c r="G39" s="11" t="inlineStr">
        <is>
          <t>Cataloged</t>
        </is>
      </c>
      <c r="H39" s="8" t="inlineStr">
        <is>
          <t>Group and social architecture</t>
        </is>
      </c>
    </row>
    <row r="40">
      <c r="A40" s="9" t="inlineStr">
        <is>
          <t>CEF_TS18_Appendix_A.pdf</t>
        </is>
      </c>
      <c r="B40" s="10" t="inlineStr">
        <is>
          <t>PDF</t>
        </is>
      </c>
      <c r="C40" s="10" t="inlineStr">
        <is>
          <t>Technical Specification</t>
        </is>
      </c>
      <c r="D40" s="10" t="inlineStr">
        <is>
          <t>Ch. 25 (catalog)</t>
        </is>
      </c>
      <c r="E40" s="10" t="inlineStr">
        <is>
          <t>Jamel Bulgaria</t>
        </is>
      </c>
      <c r="F40" s="10" t="inlineStr">
        <is>
          <t>CC-BY-4.0</t>
        </is>
      </c>
      <c r="G40" s="11" t="inlineStr">
        <is>
          <t>Cataloged</t>
        </is>
      </c>
      <c r="H40" s="12" t="inlineStr">
        <is>
          <t>Cross-reference tables</t>
        </is>
      </c>
    </row>
    <row r="41">
      <c r="A41" s="5" t="inlineStr">
        <is>
          <t>CEF_TS19_Appendix_B.pdf</t>
        </is>
      </c>
      <c r="B41" s="6" t="inlineStr">
        <is>
          <t>PDF</t>
        </is>
      </c>
      <c r="C41" s="6" t="inlineStr">
        <is>
          <t>Technical Specification</t>
        </is>
      </c>
      <c r="D41" s="6" t="inlineStr">
        <is>
          <t>Ch. 25 (catalog)</t>
        </is>
      </c>
      <c r="E41" s="6" t="inlineStr">
        <is>
          <t>Jamel Bulgaria</t>
        </is>
      </c>
      <c r="F41" s="6" t="inlineStr">
        <is>
          <t>CC-BY-4.0</t>
        </is>
      </c>
      <c r="G41" s="11" t="inlineStr">
        <is>
          <t>Cataloged</t>
        </is>
      </c>
      <c r="H41" s="8" t="inlineStr">
        <is>
          <t>Notation standards</t>
        </is>
      </c>
    </row>
    <row r="42">
      <c r="A42" s="9" t="inlineStr">
        <is>
          <t>CEF_TS20_Appendix_C.pdf</t>
        </is>
      </c>
      <c r="B42" s="10" t="inlineStr">
        <is>
          <t>PDF</t>
        </is>
      </c>
      <c r="C42" s="10" t="inlineStr">
        <is>
          <t>Technical Specification</t>
        </is>
      </c>
      <c r="D42" s="10" t="inlineStr">
        <is>
          <t>Ch. 25 (catalog)</t>
        </is>
      </c>
      <c r="E42" s="10" t="inlineStr">
        <is>
          <t>Jamel Bulgaria</t>
        </is>
      </c>
      <c r="F42" s="10" t="inlineStr">
        <is>
          <t>CC-BY-4.0</t>
        </is>
      </c>
      <c r="G42" s="11" t="inlineStr">
        <is>
          <t>Cataloged</t>
        </is>
      </c>
      <c r="H42" s="12" t="inlineStr">
        <is>
          <t>Technical glossary</t>
        </is>
      </c>
    </row>
    <row r="43">
      <c r="A43" s="5" t="inlineStr">
        <is>
          <t>CEF_TS21_Appendix_D.pdf</t>
        </is>
      </c>
      <c r="B43" s="6" t="inlineStr">
        <is>
          <t>PDF</t>
        </is>
      </c>
      <c r="C43" s="6" t="inlineStr">
        <is>
          <t>Technical Specification</t>
        </is>
      </c>
      <c r="D43" s="6" t="inlineStr">
        <is>
          <t>Ch. 25 (catalog)</t>
        </is>
      </c>
      <c r="E43" s="6" t="inlineStr">
        <is>
          <t>Jamel Bulgaria</t>
        </is>
      </c>
      <c r="F43" s="6" t="inlineStr">
        <is>
          <t>CC-BY-4.0</t>
        </is>
      </c>
      <c r="G43" s="11" t="inlineStr">
        <is>
          <t>Cataloged</t>
        </is>
      </c>
      <c r="H43" s="8" t="inlineStr">
        <is>
          <t>Version history</t>
        </is>
      </c>
    </row>
    <row r="44">
      <c r="A44" s="9" t="inlineStr">
        <is>
          <t>Glossary.pdf</t>
        </is>
      </c>
      <c r="B44" s="10" t="inlineStr">
        <is>
          <t>PDF</t>
        </is>
      </c>
      <c r="C44" s="10" t="inlineStr">
        <is>
          <t>Reference</t>
        </is>
      </c>
      <c r="D44" s="10" t="inlineStr">
        <is>
          <t>Ch. 26</t>
        </is>
      </c>
      <c r="E44" s="10" t="inlineStr">
        <is>
          <t>Jamel Bulgaria</t>
        </is>
      </c>
      <c r="F44" s="10" t="inlineStr">
        <is>
          <t>CC-BY-4.0</t>
        </is>
      </c>
      <c r="G44" s="7" t="inlineStr">
        <is>
          <t>Fully Extracted</t>
        </is>
      </c>
      <c r="H44" s="12" t="inlineStr">
        <is>
          <t>Canonical vocabulary</t>
        </is>
      </c>
    </row>
    <row r="45">
      <c r="A45" s="5" t="inlineStr">
        <is>
          <t>EL1_v1.0.json</t>
        </is>
      </c>
      <c r="B45" s="6" t="inlineStr">
        <is>
          <t>JSON</t>
        </is>
      </c>
      <c r="C45" s="6" t="inlineStr">
        <is>
          <t>Lexicon</t>
        </is>
      </c>
      <c r="D45" s="6" t="inlineStr">
        <is>
          <t>Ch. 27</t>
        </is>
      </c>
      <c r="E45" s="6" t="inlineStr">
        <is>
          <t>Jamel Bulgaria</t>
        </is>
      </c>
      <c r="F45" s="6" t="inlineStr">
        <is>
          <t>CC-BY-4.0</t>
        </is>
      </c>
      <c r="G45" s="7" t="inlineStr">
        <is>
          <t>Fully Extracted</t>
        </is>
      </c>
      <c r="H45" s="8" t="inlineStr">
        <is>
          <t>280+ emotion terms</t>
        </is>
      </c>
    </row>
    <row r="46">
      <c r="A46" s="9" t="inlineStr">
        <is>
          <t>CEF_Physical_Operator_Exercise_Training.txt</t>
        </is>
      </c>
      <c r="B46" s="10" t="inlineStr">
        <is>
          <t>TXT</t>
        </is>
      </c>
      <c r="C46" s="10" t="inlineStr">
        <is>
          <t>Training</t>
        </is>
      </c>
      <c r="D46" s="10" t="inlineStr">
        <is>
          <t>Ch. 28</t>
        </is>
      </c>
      <c r="E46" s="10" t="inlineStr">
        <is>
          <t>Jamel Bulgaria</t>
        </is>
      </c>
      <c r="F46" s="10" t="inlineStr">
        <is>
          <t>CC-BY-4.0</t>
        </is>
      </c>
      <c r="G46" s="7" t="inlineStr">
        <is>
          <t>Fully Extracted</t>
        </is>
      </c>
      <c r="H46" s="12" t="inlineStr">
        <is>
          <t>Somatic protocols</t>
        </is>
      </c>
    </row>
    <row r="47">
      <c r="A47" s="5" t="inlineStr">
        <is>
          <t>CEF_reflecting_mirroring.txt</t>
        </is>
      </c>
      <c r="B47" s="6" t="inlineStr">
        <is>
          <t>TXT</t>
        </is>
      </c>
      <c r="C47" s="6" t="inlineStr">
        <is>
          <t>Training</t>
        </is>
      </c>
      <c r="D47" s="6" t="inlineStr">
        <is>
          <t>Ch. 29</t>
        </is>
      </c>
      <c r="E47" s="6" t="inlineStr">
        <is>
          <t>Jamel Bulgaria</t>
        </is>
      </c>
      <c r="F47" s="6" t="inlineStr">
        <is>
          <t>CC-BY-4.0</t>
        </is>
      </c>
      <c r="G47" s="7" t="inlineStr">
        <is>
          <t>Fully Extracted</t>
        </is>
      </c>
      <c r="H47" s="8" t="inlineStr">
        <is>
          <t>Reflecting pathway</t>
        </is>
      </c>
    </row>
    <row r="48">
      <c r="A48" s="9" t="inlineStr">
        <is>
          <t>A Proposal for Open Validation of the Core Emotion Framework.pdf</t>
        </is>
      </c>
      <c r="B48" s="10" t="inlineStr">
        <is>
          <t>PDF</t>
        </is>
      </c>
      <c r="C48" s="10" t="inlineStr">
        <is>
          <t>Research</t>
        </is>
      </c>
      <c r="D48" s="10" t="inlineStr">
        <is>
          <t>Ch. 30 (catalog)</t>
        </is>
      </c>
      <c r="E48" s="10" t="inlineStr">
        <is>
          <t>Jamel Bulgaria</t>
        </is>
      </c>
      <c r="F48" s="10" t="inlineStr">
        <is>
          <t>CC-BY-4.0</t>
        </is>
      </c>
      <c r="G48" s="11" t="inlineStr">
        <is>
          <t>Cataloged</t>
        </is>
      </c>
      <c r="H48" s="12" t="inlineStr">
        <is>
          <t>Validation proposal</t>
        </is>
      </c>
    </row>
    <row r="49">
      <c r="A49" s="5" t="inlineStr">
        <is>
          <t>Adapting Emotional Regulation Protocols for Diverse Settings.pdf</t>
        </is>
      </c>
      <c r="B49" s="6" t="inlineStr">
        <is>
          <t>PDF</t>
        </is>
      </c>
      <c r="C49" s="6" t="inlineStr">
        <is>
          <t>Research</t>
        </is>
      </c>
      <c r="D49" s="6" t="inlineStr">
        <is>
          <t>Ch. 30 (catalog)</t>
        </is>
      </c>
      <c r="E49" s="6" t="inlineStr">
        <is>
          <t>Jamel Bulgaria</t>
        </is>
      </c>
      <c r="F49" s="6" t="inlineStr">
        <is>
          <t>CC-BY-4.0</t>
        </is>
      </c>
      <c r="G49" s="11" t="inlineStr">
        <is>
          <t>Cataloged</t>
        </is>
      </c>
      <c r="H49" s="8" t="inlineStr">
        <is>
          <t>Cross-cultural adaptation</t>
        </is>
      </c>
    </row>
    <row r="50">
      <c r="A50" s="9" t="inlineStr">
        <is>
          <t>Analyzing CEF Emotional-Technology Architecture.pdf</t>
        </is>
      </c>
      <c r="B50" s="10" t="inlineStr">
        <is>
          <t>PDF</t>
        </is>
      </c>
      <c r="C50" s="10" t="inlineStr">
        <is>
          <t>Research</t>
        </is>
      </c>
      <c r="D50" s="10" t="inlineStr">
        <is>
          <t>Ch. 30 (catalog)</t>
        </is>
      </c>
      <c r="E50" s="10" t="inlineStr">
        <is>
          <t>Jamel Bulgaria</t>
        </is>
      </c>
      <c r="F50" s="10" t="inlineStr">
        <is>
          <t>CC-BY-4.0</t>
        </is>
      </c>
      <c r="G50" s="11" t="inlineStr">
        <is>
          <t>Cataloged</t>
        </is>
      </c>
      <c r="H50" s="12" t="inlineStr">
        <is>
          <t>Technology integration</t>
        </is>
      </c>
    </row>
    <row r="51">
      <c r="A51" s="5" t="inlineStr">
        <is>
          <t>Bulgaria-2026-Technical-Architecture-of-the-Core-Emotion-Framework.pdf</t>
        </is>
      </c>
      <c r="B51" s="6" t="inlineStr">
        <is>
          <t>PDF</t>
        </is>
      </c>
      <c r="C51" s="6" t="inlineStr">
        <is>
          <t>Research</t>
        </is>
      </c>
      <c r="D51" s="6" t="inlineStr">
        <is>
          <t>Ch. 30 (catalog)</t>
        </is>
      </c>
      <c r="E51" s="6" t="inlineStr">
        <is>
          <t>Jamel Bulgaria</t>
        </is>
      </c>
      <c r="F51" s="6" t="inlineStr">
        <is>
          <t>CC-BY-4.0</t>
        </is>
      </c>
      <c r="G51" s="11" t="inlineStr">
        <is>
          <t>Cataloged</t>
        </is>
      </c>
      <c r="H51" s="8" t="inlineStr">
        <is>
          <t>Technical architecture paper</t>
        </is>
      </c>
    </row>
    <row r="52">
      <c r="A52" s="9" t="inlineStr">
        <is>
          <t>Bulgaria-2026-Technical-Architecture.pdf</t>
        </is>
      </c>
      <c r="B52" s="10" t="inlineStr">
        <is>
          <t>PDF</t>
        </is>
      </c>
      <c r="C52" s="10" t="inlineStr">
        <is>
          <t>Research</t>
        </is>
      </c>
      <c r="D52" s="10" t="inlineStr">
        <is>
          <t>Ch. 30 (catalog)</t>
        </is>
      </c>
      <c r="E52" s="10" t="inlineStr">
        <is>
          <t>Jamel Bulgaria</t>
        </is>
      </c>
      <c r="F52" s="10" t="inlineStr">
        <is>
          <t>CC-BY-4.0</t>
        </is>
      </c>
      <c r="G52" s="11" t="inlineStr">
        <is>
          <t>Cataloged</t>
        </is>
      </c>
      <c r="H52" s="12" t="inlineStr">
        <is>
          <t>Possible duplicate of #49</t>
        </is>
      </c>
    </row>
    <row r="53">
      <c r="A53" s="5" t="inlineStr">
        <is>
          <t>Bulgaria_2026_CEF_Human_Synthetic_Overview.pdf</t>
        </is>
      </c>
      <c r="B53" s="6" t="inlineStr">
        <is>
          <t>PDF</t>
        </is>
      </c>
      <c r="C53" s="6" t="inlineStr">
        <is>
          <t>Research</t>
        </is>
      </c>
      <c r="D53" s="6" t="inlineStr">
        <is>
          <t>Ch. 30 (catalog)</t>
        </is>
      </c>
      <c r="E53" s="6" t="inlineStr">
        <is>
          <t>Jamel Bulgaria</t>
        </is>
      </c>
      <c r="F53" s="6" t="inlineStr">
        <is>
          <t>CC-BY-4.0</t>
        </is>
      </c>
      <c r="G53" s="11" t="inlineStr">
        <is>
          <t>Cataloged</t>
        </is>
      </c>
      <c r="H53" s="8" t="inlineStr">
        <is>
          <t>Human-synthetic overview</t>
        </is>
      </c>
    </row>
    <row r="54">
      <c r="A54" s="9" t="inlineStr">
        <is>
          <t>CEF Directionality and Emotional Cycling.pdf</t>
        </is>
      </c>
      <c r="B54" s="10" t="inlineStr">
        <is>
          <t>PDF</t>
        </is>
      </c>
      <c r="C54" s="10" t="inlineStr">
        <is>
          <t>Research</t>
        </is>
      </c>
      <c r="D54" s="10" t="inlineStr">
        <is>
          <t>Ch. 30 (catalog)</t>
        </is>
      </c>
      <c r="E54" s="10" t="inlineStr">
        <is>
          <t>Jamel Bulgaria</t>
        </is>
      </c>
      <c r="F54" s="10" t="inlineStr">
        <is>
          <t>CC-BY-4.0</t>
        </is>
      </c>
      <c r="G54" s="11" t="inlineStr">
        <is>
          <t>Cataloged</t>
        </is>
      </c>
      <c r="H54" s="12" t="inlineStr">
        <is>
          <t>Directionality analysis</t>
        </is>
      </c>
    </row>
    <row r="55">
      <c r="A55" s="5" t="inlineStr">
        <is>
          <t>CEF Unconventional Protocols Research.pdf</t>
        </is>
      </c>
      <c r="B55" s="6" t="inlineStr">
        <is>
          <t>PDF</t>
        </is>
      </c>
      <c r="C55" s="6" t="inlineStr">
        <is>
          <t>Research</t>
        </is>
      </c>
      <c r="D55" s="6" t="inlineStr">
        <is>
          <t>Ch. 30 (catalog)</t>
        </is>
      </c>
      <c r="E55" s="6" t="inlineStr">
        <is>
          <t>Jamel Bulgaria</t>
        </is>
      </c>
      <c r="F55" s="6" t="inlineStr">
        <is>
          <t>CC-BY-4.0</t>
        </is>
      </c>
      <c r="G55" s="11" t="inlineStr">
        <is>
          <t>Cataloged</t>
        </is>
      </c>
      <c r="H55" s="8" t="inlineStr">
        <is>
          <t>Non-standard protocols</t>
        </is>
      </c>
    </row>
    <row r="56">
      <c r="A56" s="9" t="inlineStr">
        <is>
          <t>CEF's Role in Marriage Optimization.pdf</t>
        </is>
      </c>
      <c r="B56" s="10" t="inlineStr">
        <is>
          <t>PDF</t>
        </is>
      </c>
      <c r="C56" s="10" t="inlineStr">
        <is>
          <t>Research</t>
        </is>
      </c>
      <c r="D56" s="10" t="inlineStr">
        <is>
          <t>Ch. 30 (catalog)</t>
        </is>
      </c>
      <c r="E56" s="10" t="inlineStr">
        <is>
          <t>Jamel Bulgaria</t>
        </is>
      </c>
      <c r="F56" s="10" t="inlineStr">
        <is>
          <t>CC-BY-4.0</t>
        </is>
      </c>
      <c r="G56" s="11" t="inlineStr">
        <is>
          <t>Cataloged</t>
        </is>
      </c>
      <c r="H56" s="12" t="inlineStr">
        <is>
          <t>Marriage/relationship application</t>
        </is>
      </c>
    </row>
    <row r="57">
      <c r="A57" s="5" t="inlineStr">
        <is>
          <t>CEF_Rebuttal_of_Neurobiological_Reductionism.pdf</t>
        </is>
      </c>
      <c r="B57" s="6" t="inlineStr">
        <is>
          <t>PDF</t>
        </is>
      </c>
      <c r="C57" s="6" t="inlineStr">
        <is>
          <t>Research</t>
        </is>
      </c>
      <c r="D57" s="6" t="inlineStr">
        <is>
          <t>Ch. 30 (catalog)</t>
        </is>
      </c>
      <c r="E57" s="6" t="inlineStr">
        <is>
          <t>Jamel Bulgaria</t>
        </is>
      </c>
      <c r="F57" s="6" t="inlineStr">
        <is>
          <t>CC-BY-4.0</t>
        </is>
      </c>
      <c r="G57" s="11" t="inlineStr">
        <is>
          <t>Cataloged</t>
        </is>
      </c>
      <c r="H57" s="8" t="inlineStr">
        <is>
          <t>Philosophical defense</t>
        </is>
      </c>
    </row>
    <row r="58">
      <c r="A58" s="9" t="inlineStr">
        <is>
          <t>CEF_Structural_Disassembly.pdf</t>
        </is>
      </c>
      <c r="B58" s="10" t="inlineStr">
        <is>
          <t>PDF</t>
        </is>
      </c>
      <c r="C58" s="10" t="inlineStr">
        <is>
          <t>Research</t>
        </is>
      </c>
      <c r="D58" s="10" t="inlineStr">
        <is>
          <t>Ch. 30 (catalog)</t>
        </is>
      </c>
      <c r="E58" s="10" t="inlineStr">
        <is>
          <t>Jamel Bulgaria</t>
        </is>
      </c>
      <c r="F58" s="10" t="inlineStr">
        <is>
          <t>CC-BY-4.0</t>
        </is>
      </c>
      <c r="G58" s="11" t="inlineStr">
        <is>
          <t>Cataloged</t>
        </is>
      </c>
      <c r="H58" s="12" t="inlineStr">
        <is>
          <t>Disassembly analysis</t>
        </is>
      </c>
    </row>
    <row r="59">
      <c r="A59" s="5" t="inlineStr">
        <is>
          <t>CEF_Neurodiversity_for_ADHD_Autism_Sensory.pdf</t>
        </is>
      </c>
      <c r="B59" s="6" t="inlineStr">
        <is>
          <t>PDF</t>
        </is>
      </c>
      <c r="C59" s="6" t="inlineStr">
        <is>
          <t>Clinical</t>
        </is>
      </c>
      <c r="D59" s="6" t="inlineStr">
        <is>
          <t>Ch. 31 (catalog)</t>
        </is>
      </c>
      <c r="E59" s="6" t="inlineStr">
        <is>
          <t>Jamel Bulgaria</t>
        </is>
      </c>
      <c r="F59" s="6" t="inlineStr">
        <is>
          <t>CC-BY-4.0</t>
        </is>
      </c>
      <c r="G59" s="11" t="inlineStr">
        <is>
          <t>Cataloged</t>
        </is>
      </c>
      <c r="H59" s="8" t="inlineStr">
        <is>
          <t>Neurodiversity applications</t>
        </is>
      </c>
    </row>
    <row r="60">
      <c r="A60" s="9" t="inlineStr">
        <is>
          <t>CEF_Cycling.pdf</t>
        </is>
      </c>
      <c r="B60" s="10" t="inlineStr">
        <is>
          <t>PDF</t>
        </is>
      </c>
      <c r="C60" s="10" t="inlineStr">
        <is>
          <t>Research</t>
        </is>
      </c>
      <c r="D60" s="10" t="inlineStr">
        <is>
          <t>Ch. 30 (catalog)</t>
        </is>
      </c>
      <c r="E60" s="10" t="inlineStr">
        <is>
          <t>Jamel Bulgaria</t>
        </is>
      </c>
      <c r="F60" s="10" t="inlineStr">
        <is>
          <t>CC-BY-4.0</t>
        </is>
      </c>
      <c r="G60" s="11" t="inlineStr">
        <is>
          <t>Cataloged</t>
        </is>
      </c>
      <c r="H60" s="12" t="inlineStr">
        <is>
          <t>Cycling patterns</t>
        </is>
      </c>
    </row>
    <row r="61">
      <c r="A61" s="5" t="inlineStr">
        <is>
          <t>CEF_Appendix_A.pdf</t>
        </is>
      </c>
      <c r="B61" s="6" t="inlineStr">
        <is>
          <t>PDF</t>
        </is>
      </c>
      <c r="C61" s="6" t="inlineStr">
        <is>
          <t>Reference</t>
        </is>
      </c>
      <c r="D61" s="6" t="inlineStr">
        <is>
          <t>Ch. 32</t>
        </is>
      </c>
      <c r="E61" s="6" t="inlineStr">
        <is>
          <t>Jamel Bulgaria</t>
        </is>
      </c>
      <c r="F61" s="6" t="inlineStr">
        <is>
          <t>CC-BY-4.0</t>
        </is>
      </c>
      <c r="G61" s="11" t="inlineStr">
        <is>
          <t>Cataloged</t>
        </is>
      </c>
      <c r="H61" s="8" t="inlineStr">
        <is>
          <t>Architecture appendix</t>
        </is>
      </c>
    </row>
    <row r="62">
      <c r="A62" s="9" t="inlineStr">
        <is>
          <t>CEF_Open_Validation_Proposal.pdf</t>
        </is>
      </c>
      <c r="B62" s="10" t="inlineStr">
        <is>
          <t>PDF</t>
        </is>
      </c>
      <c r="C62" s="10" t="inlineStr">
        <is>
          <t>Research</t>
        </is>
      </c>
      <c r="D62" s="10" t="inlineStr">
        <is>
          <t>Ch. 30 (catalog)</t>
        </is>
      </c>
      <c r="E62" s="10" t="inlineStr">
        <is>
          <t>Jamel Bulgaria</t>
        </is>
      </c>
      <c r="F62" s="10" t="inlineStr">
        <is>
          <t>CC-BY-4.0</t>
        </is>
      </c>
      <c r="G62" s="11" t="inlineStr">
        <is>
          <t>Cataloged</t>
        </is>
      </c>
      <c r="H62" s="12" t="inlineStr">
        <is>
          <t>Open validation</t>
        </is>
      </c>
    </row>
    <row r="63">
      <c r="A63" s="5" t="inlineStr">
        <is>
          <t>CEF-emotional-structure-tree.png</t>
        </is>
      </c>
      <c r="B63" s="6" t="inlineStr">
        <is>
          <t>PNG</t>
        </is>
      </c>
      <c r="C63" s="6" t="inlineStr">
        <is>
          <t>Diagram</t>
        </is>
      </c>
      <c r="D63" s="6" t="inlineStr">
        <is>
          <t>Ch. 32</t>
        </is>
      </c>
      <c r="E63" s="6" t="inlineStr">
        <is>
          <t>Jamel Bulgaria</t>
        </is>
      </c>
      <c r="F63" s="6" t="inlineStr">
        <is>
          <t>CC-BY-4.0</t>
        </is>
      </c>
      <c r="G63" s="13" t="inlineStr">
        <is>
          <t>Requires Manual Processing</t>
        </is>
      </c>
      <c r="H63" s="8" t="inlineStr">
        <is>
          <t>Visual diagram</t>
        </is>
      </c>
    </row>
    <row r="64">
      <c r="A64" s="9" t="inlineStr">
        <is>
          <t>CEF_Bundle1_CanonOverview.zip</t>
        </is>
      </c>
      <c r="B64" s="10" t="inlineStr">
        <is>
          <t>ZIP</t>
        </is>
      </c>
      <c r="C64" s="10" t="inlineStr">
        <is>
          <t>Bundle</t>
        </is>
      </c>
      <c r="D64" s="10" t="inlineStr">
        <is>
          <t>Ch. 32</t>
        </is>
      </c>
      <c r="E64" s="10" t="inlineStr">
        <is>
          <t>Jamel Bulgaria</t>
        </is>
      </c>
      <c r="F64" s="10" t="inlineStr">
        <is>
          <t>CC-BY-4.0</t>
        </is>
      </c>
      <c r="G64" s="11" t="inlineStr">
        <is>
          <t>Cataloged</t>
        </is>
      </c>
      <c r="H64" s="12" t="inlineStr">
        <is>
          <t>4.51 MB bundle</t>
        </is>
      </c>
    </row>
    <row r="65">
      <c r="A65" s="5" t="inlineStr">
        <is>
          <t>CEF_Bundle2_ComputationalArchitecture.zip</t>
        </is>
      </c>
      <c r="B65" s="6" t="inlineStr">
        <is>
          <t>ZIP</t>
        </is>
      </c>
      <c r="C65" s="6" t="inlineStr">
        <is>
          <t>Bundle</t>
        </is>
      </c>
      <c r="D65" s="6" t="inlineStr">
        <is>
          <t>Ch. 32</t>
        </is>
      </c>
      <c r="E65" s="6" t="inlineStr">
        <is>
          <t>Jamel Bulgaria</t>
        </is>
      </c>
      <c r="F65" s="6" t="inlineStr">
        <is>
          <t>CC-BY-4.0</t>
        </is>
      </c>
      <c r="G65" s="11" t="inlineStr">
        <is>
          <t>Cataloged</t>
        </is>
      </c>
      <c r="H65" s="8" t="inlineStr">
        <is>
          <t>3.32 MB bundle</t>
        </is>
      </c>
    </row>
    <row r="66">
      <c r="A66" s="9" t="inlineStr">
        <is>
          <t>CEF_Bundle3_EL1_Lexicon.zip</t>
        </is>
      </c>
      <c r="B66" s="10" t="inlineStr">
        <is>
          <t>ZIP</t>
        </is>
      </c>
      <c r="C66" s="10" t="inlineStr">
        <is>
          <t>Bundle</t>
        </is>
      </c>
      <c r="D66" s="10" t="inlineStr">
        <is>
          <t>Ch. 32</t>
        </is>
      </c>
      <c r="E66" s="10" t="inlineStr">
        <is>
          <t>Jamel Bulgaria</t>
        </is>
      </c>
      <c r="F66" s="10" t="inlineStr">
        <is>
          <t>CC-BY-4.0</t>
        </is>
      </c>
      <c r="G66" s="11" t="inlineStr">
        <is>
          <t>Cataloged</t>
        </is>
      </c>
      <c r="H66" s="12" t="inlineStr">
        <is>
          <t>2.21 MB bundle</t>
        </is>
      </c>
    </row>
    <row r="67">
      <c r="A67" s="5" t="inlineStr">
        <is>
          <t>CEF_Bundle4_Unified_Architecture.zip</t>
        </is>
      </c>
      <c r="B67" s="6" t="inlineStr">
        <is>
          <t>ZIP</t>
        </is>
      </c>
      <c r="C67" s="6" t="inlineStr">
        <is>
          <t>Bundle</t>
        </is>
      </c>
      <c r="D67" s="6" t="inlineStr">
        <is>
          <t>Ch. 32</t>
        </is>
      </c>
      <c r="E67" s="6" t="inlineStr">
        <is>
          <t>Jamel Bulgaria</t>
        </is>
      </c>
      <c r="F67" s="6" t="inlineStr">
        <is>
          <t>CC-BY-4.0</t>
        </is>
      </c>
      <c r="G67" s="11" t="inlineStr">
        <is>
          <t>Cataloged</t>
        </is>
      </c>
      <c r="H67" s="8" t="inlineStr">
        <is>
          <t>3.13 MB bundle</t>
        </is>
      </c>
    </row>
    <row r="68">
      <c r="A68" s="9" t="inlineStr">
        <is>
          <t>CEF_Canonical_Docs.zip</t>
        </is>
      </c>
      <c r="B68" s="10" t="inlineStr">
        <is>
          <t>ZIP</t>
        </is>
      </c>
      <c r="C68" s="10" t="inlineStr">
        <is>
          <t>Bundle</t>
        </is>
      </c>
      <c r="D68" s="10" t="inlineStr">
        <is>
          <t>Ch. 32</t>
        </is>
      </c>
      <c r="E68" s="10" t="inlineStr">
        <is>
          <t>Jamel Bulgaria</t>
        </is>
      </c>
      <c r="F68" s="10" t="inlineStr">
        <is>
          <t>CC-BY-4.0</t>
        </is>
      </c>
      <c r="G68" s="11" t="inlineStr">
        <is>
          <t>Cataloged</t>
        </is>
      </c>
      <c r="H68" s="12" t="inlineStr">
        <is>
          <t>2.91 MB bundle</t>
        </is>
      </c>
    </row>
    <row r="69">
      <c r="A69" s="5" t="inlineStr">
        <is>
          <t>CEF_Practitioner_Manuals.zip</t>
        </is>
      </c>
      <c r="B69" s="6" t="inlineStr">
        <is>
          <t>ZIP</t>
        </is>
      </c>
      <c r="C69" s="6" t="inlineStr">
        <is>
          <t>Bundle</t>
        </is>
      </c>
      <c r="D69" s="6" t="inlineStr">
        <is>
          <t>Ch. 32</t>
        </is>
      </c>
      <c r="E69" s="6" t="inlineStr">
        <is>
          <t>Jamel Bulgaria</t>
        </is>
      </c>
      <c r="F69" s="6" t="inlineStr">
        <is>
          <t>CC-BY-4.0</t>
        </is>
      </c>
      <c r="G69" s="11" t="inlineStr">
        <is>
          <t>Cataloged</t>
        </is>
      </c>
      <c r="H69" s="8" t="inlineStr">
        <is>
          <t>3.42 MB bundle</t>
        </is>
      </c>
    </row>
    <row r="70">
      <c r="A70" s="9" t="inlineStr">
        <is>
          <t>Silencing Operators.pdf</t>
        </is>
      </c>
      <c r="B70" s="10" t="inlineStr">
        <is>
          <t>PDF</t>
        </is>
      </c>
      <c r="C70" s="10" t="inlineStr">
        <is>
          <t>Research</t>
        </is>
      </c>
      <c r="D70" s="10" t="inlineStr">
        <is>
          <t>Ch. 30 (catalog)</t>
        </is>
      </c>
      <c r="E70" s="10" t="inlineStr">
        <is>
          <t>Jamel Bulgaria</t>
        </is>
      </c>
      <c r="F70" s="10" t="inlineStr">
        <is>
          <t>CC-BY-4.0</t>
        </is>
      </c>
      <c r="G70" s="11" t="inlineStr">
        <is>
          <t>Cataloged</t>
        </is>
      </c>
      <c r="H70" s="12" t="inlineStr">
        <is>
          <t>Suppression dynamics</t>
        </is>
      </c>
    </row>
    <row r="71">
      <c r="A71" s="5" t="inlineStr">
        <is>
          <t>Integration Analysis.pdf</t>
        </is>
      </c>
      <c r="B71" s="6" t="inlineStr">
        <is>
          <t>PDF</t>
        </is>
      </c>
      <c r="C71" s="6" t="inlineStr">
        <is>
          <t>Research</t>
        </is>
      </c>
      <c r="D71" s="6" t="inlineStr">
        <is>
          <t>Ch. 30 (catalog)</t>
        </is>
      </c>
      <c r="E71" s="6" t="inlineStr">
        <is>
          <t>Jamel Bulgaria</t>
        </is>
      </c>
      <c r="F71" s="6" t="inlineStr">
        <is>
          <t>CC-BY-4.0</t>
        </is>
      </c>
      <c r="G71" s="11" t="inlineStr">
        <is>
          <t>Cataloged</t>
        </is>
      </c>
      <c r="H71" s="8" t="inlineStr">
        <is>
          <t>Integration outcomes</t>
        </is>
      </c>
    </row>
    <row r="72">
      <c r="A72" s="9" t="inlineStr">
        <is>
          <t>metadata.json</t>
        </is>
      </c>
      <c r="B72" s="10" t="inlineStr">
        <is>
          <t>JSON</t>
        </is>
      </c>
      <c r="C72" s="10" t="inlineStr">
        <is>
          <t>Metadata</t>
        </is>
      </c>
      <c r="D72" s="10" t="inlineStr">
        <is>
          <t>Back Matter</t>
        </is>
      </c>
      <c r="E72" s="10" t="inlineStr">
        <is>
          <t>Jamel Bulgaria</t>
        </is>
      </c>
      <c r="F72" s="10" t="inlineStr">
        <is>
          <t>CC-BY-4.0</t>
        </is>
      </c>
      <c r="G72" s="7" t="inlineStr">
        <is>
          <t>Fully Extracted</t>
        </is>
      </c>
      <c r="H72" s="12" t="inlineStr">
        <is>
          <t>Repository metadata</t>
        </is>
      </c>
    </row>
    <row r="73">
      <c r="A73" s="5" t="inlineStr">
        <is>
          <t>README.md</t>
        </is>
      </c>
      <c r="B73" s="6" t="inlineStr">
        <is>
          <t>MD</t>
        </is>
      </c>
      <c r="C73" s="6" t="inlineStr">
        <is>
          <t>Metadata</t>
        </is>
      </c>
      <c r="D73" s="6" t="inlineStr">
        <is>
          <t>Back Matter</t>
        </is>
      </c>
      <c r="E73" s="6" t="inlineStr">
        <is>
          <t>Jamel Bulgaria</t>
        </is>
      </c>
      <c r="F73" s="6" t="inlineStr">
        <is>
          <t>CC-BY-4.0</t>
        </is>
      </c>
      <c r="G73" s="7" t="inlineStr">
        <is>
          <t>Fully Extracted</t>
        </is>
      </c>
      <c r="H73" s="8" t="inlineStr">
        <is>
          <t>Repository readme</t>
        </is>
      </c>
    </row>
    <row r="74">
      <c r="A74" s="14" t="inlineStr">
        <is>
          <t>.gitattributes</t>
        </is>
      </c>
      <c r="B74" s="15" t="inlineStr">
        <is>
          <t>Config</t>
        </is>
      </c>
      <c r="C74" s="15" t="inlineStr">
        <is>
          <t>N/A</t>
        </is>
      </c>
      <c r="D74" s="15" t="inlineStr">
        <is>
          <t>N/A</t>
        </is>
      </c>
      <c r="E74" s="15" t="inlineStr">
        <is>
          <t>N/A</t>
        </is>
      </c>
      <c r="F74" s="15" t="inlineStr">
        <is>
          <t>N/A</t>
        </is>
      </c>
      <c r="G74" s="16" t="inlineStr">
        <is>
          <t>Skipped</t>
        </is>
      </c>
      <c r="H74" s="17" t="inlineStr">
        <is>
          <t>Git configuration</t>
        </is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32" customWidth="1" min="1" max="1"/>
    <col width="28" customWidth="1" min="2" max="2"/>
    <col width="18" customWidth="1" min="3" max="3"/>
    <col width="14" customWidth="1" min="4" max="4"/>
  </cols>
  <sheetData>
    <row r="1" ht="30" customHeight="1">
      <c r="A1" s="1" t="inlineStr">
        <is>
          <t>CEF Main Archive — Extraction Summary Dashboard</t>
        </is>
      </c>
    </row>
    <row r="2"/>
    <row r="3">
      <c r="A3" s="18" t="inlineStr">
        <is>
          <t>Overview</t>
        </is>
      </c>
    </row>
    <row r="4">
      <c r="A4" s="19" t="inlineStr">
        <is>
          <t>Parameter</t>
        </is>
      </c>
      <c r="B4" s="20" t="inlineStr">
        <is>
          <t>Value</t>
        </is>
      </c>
    </row>
    <row r="5">
      <c r="A5" s="21" t="inlineStr">
        <is>
          <t>Total Files</t>
        </is>
      </c>
      <c r="B5" s="8">
        <f>COUNTA('Source Manifest'!A3:A74)</f>
        <v/>
      </c>
    </row>
    <row r="6">
      <c r="A6" s="22" t="inlineStr">
        <is>
          <t>Fully Extracted</t>
        </is>
      </c>
      <c r="B6" s="12">
        <f>COUNTIF('Source Manifest'!G3:G74,"Fully Extracted")</f>
        <v/>
      </c>
    </row>
    <row r="7">
      <c r="A7" s="21" t="inlineStr">
        <is>
          <t>Cataloged Only</t>
        </is>
      </c>
      <c r="B7" s="8">
        <f>COUNTIF('Source Manifest'!G3:G74,"Cataloged")</f>
        <v/>
      </c>
    </row>
    <row r="8">
      <c r="A8" s="22" t="inlineStr">
        <is>
          <t>Requires Manual Processing</t>
        </is>
      </c>
      <c r="B8" s="12">
        <f>COUNTIF('Source Manifest'!G3:G74,"Requires Manual Processing")</f>
        <v/>
      </c>
    </row>
    <row r="9">
      <c r="A9" s="21" t="inlineStr">
        <is>
          <t>Skipped</t>
        </is>
      </c>
      <c r="B9" s="8">
        <f>COUNTIF('Source Manifest'!G3:G74,"Skipped")</f>
        <v/>
      </c>
    </row>
    <row r="10">
      <c r="A10" s="22" t="inlineStr">
        <is>
          <t>Duplicate Sets Identified</t>
        </is>
      </c>
      <c r="B10" s="12" t="n">
        <v>3</v>
      </c>
    </row>
    <row r="11">
      <c r="A11" s="21" t="inlineStr">
        <is>
          <t>License (all files)</t>
        </is>
      </c>
      <c r="B11" s="8" t="inlineStr">
        <is>
          <t>CC-BY-4.0</t>
        </is>
      </c>
    </row>
    <row r="12">
      <c r="A12" s="22" t="inlineStr">
        <is>
          <t>Author</t>
        </is>
      </c>
      <c r="B12" s="12" t="inlineStr">
        <is>
          <t>Jamel Bulgaria</t>
        </is>
      </c>
    </row>
    <row r="13">
      <c r="A13" s="23" t="inlineStr">
        <is>
          <t>ORCID</t>
        </is>
      </c>
      <c r="B13" s="24" t="inlineStr">
        <is>
          <t>0009-0007-5269-5739</t>
        </is>
      </c>
    </row>
    <row r="14"/>
    <row r="15"/>
    <row r="16">
      <c r="A16" s="18" t="inlineStr">
        <is>
          <t>Breakdown by Series</t>
        </is>
      </c>
    </row>
    <row r="17">
      <c r="A17" s="19" t="inlineStr">
        <is>
          <t>Series</t>
        </is>
      </c>
      <c r="B17" s="25" t="inlineStr">
        <is>
          <t>Total Files</t>
        </is>
      </c>
      <c r="C17" s="25" t="inlineStr">
        <is>
          <t>Fully Extracted</t>
        </is>
      </c>
      <c r="D17" s="20" t="inlineStr">
        <is>
          <t>Cataloged</t>
        </is>
      </c>
    </row>
    <row r="18">
      <c r="A18" s="21" t="inlineStr">
        <is>
          <t>Canonical</t>
        </is>
      </c>
      <c r="B18" s="6">
        <f>COUNTIF('Source Manifest'!C3:C74,"Canonical")</f>
        <v/>
      </c>
      <c r="C18" s="6">
        <f>COUNTIFS('Source Manifest'!C3:C74,"Canonical",'Source Manifest'!G3:G74,"Fully Extracted")</f>
        <v/>
      </c>
      <c r="D18" s="26">
        <f>COUNTIFS('Source Manifest'!C3:C74,"Canonical",'Source Manifest'!G3:G74,"Cataloged")</f>
        <v/>
      </c>
    </row>
    <row r="19">
      <c r="A19" s="22" t="inlineStr">
        <is>
          <t>Practitioner Manual</t>
        </is>
      </c>
      <c r="B19" s="10">
        <f>COUNTIF('Source Manifest'!C3:C74,"Practitioner Manual")</f>
        <v/>
      </c>
      <c r="C19" s="10">
        <f>COUNTIFS('Source Manifest'!C3:C74,"Practitioner Manual",'Source Manifest'!G3:G74,"Fully Extracted")</f>
        <v/>
      </c>
      <c r="D19" s="27">
        <f>COUNTIFS('Source Manifest'!C3:C74,"Practitioner Manual",'Source Manifest'!G3:G74,"Cataloged")</f>
        <v/>
      </c>
    </row>
    <row r="20">
      <c r="A20" s="21" t="inlineStr">
        <is>
          <t>Technical Specification</t>
        </is>
      </c>
      <c r="B20" s="6">
        <f>COUNTIF('Source Manifest'!C3:C74,"Technical Specification")</f>
        <v/>
      </c>
      <c r="C20" s="6">
        <f>COUNTIFS('Source Manifest'!C3:C74,"Technical Specification",'Source Manifest'!G3:G74,"Fully Extracted")</f>
        <v/>
      </c>
      <c r="D20" s="26">
        <f>COUNTIFS('Source Manifest'!C3:C74,"Technical Specification",'Source Manifest'!G3:G74,"Cataloged")</f>
        <v/>
      </c>
    </row>
    <row r="21">
      <c r="A21" s="22" t="inlineStr">
        <is>
          <t>Research</t>
        </is>
      </c>
      <c r="B21" s="10">
        <f>COUNTIF('Source Manifest'!C3:C74,"Research")</f>
        <v/>
      </c>
      <c r="C21" s="10">
        <f>COUNTIFS('Source Manifest'!C3:C74,"Research",'Source Manifest'!G3:G74,"Fully Extracted")</f>
        <v/>
      </c>
      <c r="D21" s="27">
        <f>COUNTIFS('Source Manifest'!C3:C74,"Research",'Source Manifest'!G3:G74,"Cataloged")</f>
        <v/>
      </c>
    </row>
    <row r="22">
      <c r="A22" s="21" t="inlineStr">
        <is>
          <t>Clinical</t>
        </is>
      </c>
      <c r="B22" s="6">
        <f>COUNTIF('Source Manifest'!C3:C74,"Clinical")</f>
        <v/>
      </c>
      <c r="C22" s="6">
        <f>COUNTIFS('Source Manifest'!C3:C74,"Clinical",'Source Manifest'!G3:G74,"Fully Extracted")</f>
        <v/>
      </c>
      <c r="D22" s="26">
        <f>COUNTIFS('Source Manifest'!C3:C74,"Clinical",'Source Manifest'!G3:G74,"Cataloged")</f>
        <v/>
      </c>
    </row>
    <row r="23">
      <c r="A23" s="22" t="inlineStr">
        <is>
          <t>Reference</t>
        </is>
      </c>
      <c r="B23" s="10">
        <f>COUNTIF('Source Manifest'!C3:C74,"Reference")</f>
        <v/>
      </c>
      <c r="C23" s="10">
        <f>COUNTIFS('Source Manifest'!C3:C74,"Reference",'Source Manifest'!G3:G74,"Fully Extracted")</f>
        <v/>
      </c>
      <c r="D23" s="27">
        <f>COUNTIFS('Source Manifest'!C3:C74,"Reference",'Source Manifest'!G3:G74,"Cataloged")</f>
        <v/>
      </c>
    </row>
    <row r="24">
      <c r="A24" s="21" t="inlineStr">
        <is>
          <t>Lexicon</t>
        </is>
      </c>
      <c r="B24" s="6">
        <f>COUNTIF('Source Manifest'!C3:C74,"Lexicon")</f>
        <v/>
      </c>
      <c r="C24" s="6">
        <f>COUNTIFS('Source Manifest'!C3:C74,"Lexicon",'Source Manifest'!G3:G74,"Fully Extracted")</f>
        <v/>
      </c>
      <c r="D24" s="26">
        <f>COUNTIFS('Source Manifest'!C3:C74,"Lexicon",'Source Manifest'!G3:G74,"Cataloged")</f>
        <v/>
      </c>
    </row>
    <row r="25">
      <c r="A25" s="22" t="inlineStr">
        <is>
          <t>Training</t>
        </is>
      </c>
      <c r="B25" s="10">
        <f>COUNTIF('Source Manifest'!C3:C74,"Training")</f>
        <v/>
      </c>
      <c r="C25" s="10">
        <f>COUNTIFS('Source Manifest'!C3:C74,"Training",'Source Manifest'!G3:G74,"Fully Extracted")</f>
        <v/>
      </c>
      <c r="D25" s="27">
        <f>COUNTIFS('Source Manifest'!C3:C74,"Training",'Source Manifest'!G3:G74,"Cataloged")</f>
        <v/>
      </c>
    </row>
    <row r="26">
      <c r="A26" s="21" t="inlineStr">
        <is>
          <t>Diagram</t>
        </is>
      </c>
      <c r="B26" s="6">
        <f>COUNTIF('Source Manifest'!C3:C74,"Diagram")</f>
        <v/>
      </c>
      <c r="C26" s="6">
        <f>COUNTIFS('Source Manifest'!C3:C74,"Diagram",'Source Manifest'!G3:G74,"Fully Extracted")</f>
        <v/>
      </c>
      <c r="D26" s="26">
        <f>COUNTIFS('Source Manifest'!C3:C74,"Diagram",'Source Manifest'!G3:G74,"Cataloged")</f>
        <v/>
      </c>
    </row>
    <row r="27">
      <c r="A27" s="22" t="inlineStr">
        <is>
          <t>Bundle</t>
        </is>
      </c>
      <c r="B27" s="10">
        <f>COUNTIF('Source Manifest'!C3:C74,"Bundle")</f>
        <v/>
      </c>
      <c r="C27" s="10">
        <f>COUNTIFS('Source Manifest'!C3:C74,"Bundle",'Source Manifest'!G3:G74,"Fully Extracted")</f>
        <v/>
      </c>
      <c r="D27" s="27">
        <f>COUNTIFS('Source Manifest'!C3:C74,"Bundle",'Source Manifest'!G3:G74,"Cataloged")</f>
        <v/>
      </c>
    </row>
    <row r="28">
      <c r="A28" s="21" t="inlineStr">
        <is>
          <t>Metadata</t>
        </is>
      </c>
      <c r="B28" s="6">
        <f>COUNTIF('Source Manifest'!C3:C74,"Metadata")</f>
        <v/>
      </c>
      <c r="C28" s="6">
        <f>COUNTIFS('Source Manifest'!C3:C74,"Metadata",'Source Manifest'!G3:G74,"Fully Extracted")</f>
        <v/>
      </c>
      <c r="D28" s="26">
        <f>COUNTIFS('Source Manifest'!C3:C74,"Metadata",'Source Manifest'!G3:G74,"Cataloged")</f>
        <v/>
      </c>
    </row>
    <row r="29">
      <c r="A29" s="28" t="inlineStr">
        <is>
          <t>Total</t>
        </is>
      </c>
      <c r="B29" s="29">
        <f>SUM(B18:B28)</f>
        <v/>
      </c>
      <c r="C29" s="29">
        <f>SUM(C18:C28)</f>
        <v/>
      </c>
      <c r="D29" s="30">
        <f>SUM(D18:D28)</f>
        <v/>
      </c>
    </row>
  </sheetData>
  <mergeCells count="3">
    <mergeCell ref="A1:D1"/>
    <mergeCell ref="A3:B3"/>
    <mergeCell ref="A16:D1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34"/>
  <sheetViews>
    <sheetView workbookViewId="0">
      <selection activeCell="A1" sqref="A1"/>
    </sheetView>
  </sheetViews>
  <sheetFormatPr baseColWidth="8" defaultRowHeight="15"/>
  <cols>
    <col width="12" customWidth="1" min="1" max="1"/>
    <col width="32" customWidth="1" min="2" max="2"/>
    <col width="65" customWidth="1" min="3" max="3"/>
  </cols>
  <sheetData>
    <row r="1" ht="30" customHeight="1">
      <c r="A1" s="1" t="inlineStr">
        <is>
          <t>CEF Main Archive — Chapter-to-Source Cross-Reference Map</t>
        </is>
      </c>
    </row>
    <row r="2">
      <c r="A2" s="31" t="inlineStr">
        <is>
          <t>Chapter</t>
        </is>
      </c>
      <c r="B2" s="32" t="inlineStr">
        <is>
          <t>Title</t>
        </is>
      </c>
      <c r="C2" s="33" t="inlineStr">
        <is>
          <t>Source File(s)</t>
        </is>
      </c>
    </row>
    <row r="3">
      <c r="A3" s="34" t="inlineStr">
        <is>
          <t>Ch. 1</t>
        </is>
      </c>
      <c r="B3" s="35" t="inlineStr">
        <is>
          <t>Canonical CEF Exposition</t>
        </is>
      </c>
      <c r="C3" s="36" t="inlineStr">
        <is>
          <t>CEF_Canonical_Consolidated_Edition.pdf; CEF_Canonical_Exposition.txt; CEF_Canonical_Exposition.json</t>
        </is>
      </c>
    </row>
    <row r="4">
      <c r="A4" s="37" t="inlineStr">
        <is>
          <t>Ch. 2</t>
        </is>
      </c>
      <c r="B4" s="38" t="inlineStr">
        <is>
          <t>PM-1 Foundation</t>
        </is>
      </c>
      <c r="C4" s="39" t="inlineStr">
        <is>
          <t>CEF_PM-1.pdf</t>
        </is>
      </c>
    </row>
    <row r="5">
      <c r="A5" s="34" t="inlineStr">
        <is>
          <t>Ch. 3</t>
        </is>
      </c>
      <c r="B5" s="35" t="inlineStr">
        <is>
          <t>PM-2 Facet-Level</t>
        </is>
      </c>
      <c r="C5" s="36" t="inlineStr">
        <is>
          <t>CEF_PM-2.pdf</t>
        </is>
      </c>
    </row>
    <row r="6">
      <c r="A6" s="37" t="inlineStr">
        <is>
          <t>Ch. 4</t>
        </is>
      </c>
      <c r="B6" s="38" t="inlineStr">
        <is>
          <t>PM-3 Structural Disassembly</t>
        </is>
      </c>
      <c r="C6" s="39" t="inlineStr">
        <is>
          <t>CEF_PM-3.pdf</t>
        </is>
      </c>
    </row>
    <row r="7">
      <c r="A7" s="34" t="inlineStr">
        <is>
          <t>Ch. 5</t>
        </is>
      </c>
      <c r="B7" s="35" t="inlineStr">
        <is>
          <t>PM-4 Fusion and Overflow</t>
        </is>
      </c>
      <c r="C7" s="36" t="inlineStr">
        <is>
          <t>CEF_PM-4.pdf</t>
        </is>
      </c>
    </row>
    <row r="8">
      <c r="A8" s="37" t="inlineStr">
        <is>
          <t>Ch. 6</t>
        </is>
      </c>
      <c r="B8" s="38" t="inlineStr">
        <is>
          <t>PM-5 Center Rebalancing</t>
        </is>
      </c>
      <c r="C8" s="39" t="inlineStr">
        <is>
          <t>CEF_PM-5.pdf</t>
        </is>
      </c>
    </row>
    <row r="9">
      <c r="A9" s="34" t="inlineStr">
        <is>
          <t>Ch. 7</t>
        </is>
      </c>
      <c r="B9" s="35" t="inlineStr">
        <is>
          <t>PM-6 Emotional Transition</t>
        </is>
      </c>
      <c r="C9" s="36" t="inlineStr">
        <is>
          <t>CEF_PM-6.pdf</t>
        </is>
      </c>
    </row>
    <row r="10">
      <c r="A10" s="37" t="inlineStr">
        <is>
          <t>Ch. 8</t>
        </is>
      </c>
      <c r="B10" s="38" t="inlineStr">
        <is>
          <t>PM-7 Stability and Modulation</t>
        </is>
      </c>
      <c r="C10" s="39" t="inlineStr">
        <is>
          <t>CEF_PM-7.pdf</t>
        </is>
      </c>
    </row>
    <row r="11">
      <c r="A11" s="34" t="inlineStr">
        <is>
          <t>Ch. 9</t>
        </is>
      </c>
      <c r="B11" s="35" t="inlineStr">
        <is>
          <t>PM-8 Reintegration</t>
        </is>
      </c>
      <c r="C11" s="36" t="inlineStr">
        <is>
          <t>CEF_PM-8.pdf</t>
        </is>
      </c>
    </row>
    <row r="12">
      <c r="A12" s="37" t="inlineStr">
        <is>
          <t>Ch. 10</t>
        </is>
      </c>
      <c r="B12" s="38" t="inlineStr">
        <is>
          <t>PM-9 Capacity and Load</t>
        </is>
      </c>
      <c r="C12" s="39" t="inlineStr">
        <is>
          <t>CEF_PM-9.pdf</t>
        </is>
      </c>
    </row>
    <row r="13">
      <c r="A13" s="34" t="inlineStr">
        <is>
          <t>Ch. 11</t>
        </is>
      </c>
      <c r="B13" s="35" t="inlineStr">
        <is>
          <t>PM-10 Resilience</t>
        </is>
      </c>
      <c r="C13" s="36" t="inlineStr">
        <is>
          <t>CEF_PM-10.pdf</t>
        </is>
      </c>
    </row>
    <row r="14">
      <c r="A14" s="37" t="inlineStr">
        <is>
          <t>Ch. 12</t>
        </is>
      </c>
      <c r="B14" s="38" t="inlineStr">
        <is>
          <t>PM-11 Forecasting</t>
        </is>
      </c>
      <c r="C14" s="39" t="inlineStr">
        <is>
          <t>CEF_PM-11.pdf</t>
        </is>
      </c>
    </row>
    <row r="15">
      <c r="A15" s="34" t="inlineStr">
        <is>
          <t>Ch. 13</t>
        </is>
      </c>
      <c r="B15" s="35" t="inlineStr">
        <is>
          <t>PM-12 Meta-Stability</t>
        </is>
      </c>
      <c r="C15" s="36" t="inlineStr">
        <is>
          <t>CEF_PM-12.pdf</t>
        </is>
      </c>
    </row>
    <row r="16">
      <c r="A16" s="37" t="inlineStr">
        <is>
          <t>Ch. 14</t>
        </is>
      </c>
      <c r="B16" s="38" t="inlineStr">
        <is>
          <t>PM-13 Adaptive Intelligence</t>
        </is>
      </c>
      <c r="C16" s="39" t="inlineStr">
        <is>
          <t>CEF_PM-13.pdf</t>
        </is>
      </c>
    </row>
    <row r="17">
      <c r="A17" s="34" t="inlineStr">
        <is>
          <t>Ch. 15</t>
        </is>
      </c>
      <c r="B17" s="35" t="inlineStr">
        <is>
          <t>PM-14 System Plasticity</t>
        </is>
      </c>
      <c r="C17" s="36" t="inlineStr">
        <is>
          <t>CEF_PM-14.pdf</t>
        </is>
      </c>
    </row>
    <row r="18">
      <c r="A18" s="37" t="inlineStr">
        <is>
          <t>Ch. 16</t>
        </is>
      </c>
      <c r="B18" s="38" t="inlineStr">
        <is>
          <t>PM-15 System Mastery</t>
        </is>
      </c>
      <c r="C18" s="39" t="inlineStr">
        <is>
          <t>CEF_PM-15.pdf</t>
        </is>
      </c>
    </row>
    <row r="19">
      <c r="A19" s="34" t="inlineStr">
        <is>
          <t>Ch. 17</t>
        </is>
      </c>
      <c r="B19" s="35" t="inlineStr">
        <is>
          <t>TS-0 Canon Overview</t>
        </is>
      </c>
      <c r="C19" s="36" t="inlineStr">
        <is>
          <t>CEF_TS0.pdf</t>
        </is>
      </c>
    </row>
    <row r="20">
      <c r="A20" s="37" t="inlineStr">
        <is>
          <t>Ch. 18</t>
        </is>
      </c>
      <c r="B20" s="38" t="inlineStr">
        <is>
          <t>TS-1 Canonical Architecture</t>
        </is>
      </c>
      <c r="C20" s="39" t="inlineStr">
        <is>
          <t>CEF_TS1.pdf</t>
        </is>
      </c>
    </row>
    <row r="21">
      <c r="A21" s="34" t="inlineStr">
        <is>
          <t>Ch. 19</t>
        </is>
      </c>
      <c r="B21" s="35" t="inlineStr">
        <is>
          <t>TS-2 Validation</t>
        </is>
      </c>
      <c r="C21" s="36" t="inlineStr">
        <is>
          <t>CEF_TS2.pdf</t>
        </is>
      </c>
    </row>
    <row r="22">
      <c r="A22" s="37" t="inlineStr">
        <is>
          <t>Ch. 20</t>
        </is>
      </c>
      <c r="B22" s="38" t="inlineStr">
        <is>
          <t>TS-3 Computational</t>
        </is>
      </c>
      <c r="C22" s="39" t="inlineStr">
        <is>
          <t>CEF_TS3.pdf</t>
        </is>
      </c>
    </row>
    <row r="23">
      <c r="A23" s="34" t="inlineStr">
        <is>
          <t>Ch. 21</t>
        </is>
      </c>
      <c r="B23" s="35" t="inlineStr">
        <is>
          <t>TS-4 Simulation</t>
        </is>
      </c>
      <c r="C23" s="36" t="inlineStr">
        <is>
          <t>CEF_TS4.pdf</t>
        </is>
      </c>
    </row>
    <row r="24">
      <c r="A24" s="37" t="inlineStr">
        <is>
          <t>Ch. 22</t>
        </is>
      </c>
      <c r="B24" s="38" t="inlineStr">
        <is>
          <t>TS-5 Interoperability</t>
        </is>
      </c>
      <c r="C24" s="39" t="inlineStr">
        <is>
          <t>CEF_TS5.pdf</t>
        </is>
      </c>
    </row>
    <row r="25">
      <c r="A25" s="34" t="inlineStr">
        <is>
          <t>Ch. 23</t>
        </is>
      </c>
      <c r="B25" s="35" t="inlineStr">
        <is>
          <t>TS-6 Mapping Engine</t>
        </is>
      </c>
      <c r="C25" s="36" t="inlineStr">
        <is>
          <t>CEF_TS6.pdf</t>
        </is>
      </c>
    </row>
    <row r="26">
      <c r="A26" s="37" t="inlineStr">
        <is>
          <t>Ch. 24</t>
        </is>
      </c>
      <c r="B26" s="38" t="inlineStr">
        <is>
          <t>TS-7 Psychopathology</t>
        </is>
      </c>
      <c r="C26" s="39" t="inlineStr">
        <is>
          <t>CEF_TS7.pdf</t>
        </is>
      </c>
    </row>
    <row r="27">
      <c r="A27" s="34" t="inlineStr">
        <is>
          <t>Ch. 25</t>
        </is>
      </c>
      <c r="B27" s="35" t="inlineStr">
        <is>
          <t>TS-8 to TS-21 Catalog</t>
        </is>
      </c>
      <c r="C27" s="36" t="inlineStr">
        <is>
          <t>CEF_TS8.pdf through CEF_TS21_Appendix_D.pdf</t>
        </is>
      </c>
    </row>
    <row r="28">
      <c r="A28" s="37" t="inlineStr">
        <is>
          <t>Ch. 26</t>
        </is>
      </c>
      <c r="B28" s="38" t="inlineStr">
        <is>
          <t>Glossary</t>
        </is>
      </c>
      <c r="C28" s="39" t="inlineStr">
        <is>
          <t>Glossary.pdf</t>
        </is>
      </c>
    </row>
    <row r="29">
      <c r="A29" s="34" t="inlineStr">
        <is>
          <t>Ch. 27</t>
        </is>
      </c>
      <c r="B29" s="35" t="inlineStr">
        <is>
          <t>EL-1 Lexicon Sample</t>
        </is>
      </c>
      <c r="C29" s="36" t="inlineStr">
        <is>
          <t>EL1_v1.0.json</t>
        </is>
      </c>
    </row>
    <row r="30">
      <c r="A30" s="37" t="inlineStr">
        <is>
          <t>Ch. 28</t>
        </is>
      </c>
      <c r="B30" s="38" t="inlineStr">
        <is>
          <t>Physical Training</t>
        </is>
      </c>
      <c r="C30" s="39" t="inlineStr">
        <is>
          <t>CEF_Physical_Operator_Exercise_Training.txt</t>
        </is>
      </c>
    </row>
    <row r="31">
      <c r="A31" s="34" t="inlineStr">
        <is>
          <t>Ch. 29</t>
        </is>
      </c>
      <c r="B31" s="35" t="inlineStr">
        <is>
          <t>Reflecting Pathway</t>
        </is>
      </c>
      <c r="C31" s="36" t="inlineStr">
        <is>
          <t>CEF_reflecting_mirroring.txt</t>
        </is>
      </c>
    </row>
    <row r="32">
      <c r="A32" s="37" t="inlineStr">
        <is>
          <t>Ch. 30</t>
        </is>
      </c>
      <c r="B32" s="38" t="inlineStr">
        <is>
          <t>Research Papers</t>
        </is>
      </c>
      <c r="C32" s="39" t="inlineStr">
        <is>
          <t>12 research PDFs (see Source Manifest)</t>
        </is>
      </c>
    </row>
    <row r="33">
      <c r="A33" s="34" t="inlineStr">
        <is>
          <t>Ch. 31</t>
        </is>
      </c>
      <c r="B33" s="35" t="inlineStr">
        <is>
          <t>Clinical Applications</t>
        </is>
      </c>
      <c r="C33" s="36" t="inlineStr">
        <is>
          <t>CEF_Neurodiversity_for_ADHD_Autism_Sensory.pdf</t>
        </is>
      </c>
    </row>
    <row r="34">
      <c r="A34" s="40" t="inlineStr">
        <is>
          <t>Ch. 32</t>
        </is>
      </c>
      <c r="B34" s="41" t="inlineStr">
        <is>
          <t>Additional Contents</t>
        </is>
      </c>
      <c r="C34" s="42" t="inlineStr">
        <is>
          <t>ZIP bundles; CEF-emotional-structure-tree.png; CEF_Appendix_A.pdf</t>
        </is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30" customWidth="1" min="1" max="1"/>
    <col width="55" customWidth="1" min="2" max="2"/>
    <col width="60" customWidth="1" min="3" max="3"/>
  </cols>
  <sheetData>
    <row r="1" ht="30" customHeight="1">
      <c r="A1" s="1" t="inlineStr">
        <is>
          <t>CEF Main Archive — Duplicate Resolution Log</t>
        </is>
      </c>
    </row>
    <row r="2">
      <c r="A2" s="2" t="inlineStr">
        <is>
          <t>Duplicate Set</t>
        </is>
      </c>
      <c r="B2" s="3" t="inlineStr">
        <is>
          <t>Files Involved</t>
        </is>
      </c>
      <c r="C2" s="4" t="inlineStr">
        <is>
          <t>Resolution</t>
        </is>
      </c>
    </row>
    <row r="3" ht="45" customHeight="1">
      <c r="A3" s="43" t="inlineStr">
        <is>
          <t>Canonical Exposition formats</t>
        </is>
      </c>
      <c r="B3" s="44" t="inlineStr">
        <is>
          <t>CEF_Canonical_Exposition.pdf; CEF_Canonical_Exposition.txt; CEF_Canonical_Exposition.json</t>
        </is>
      </c>
      <c r="C3" s="45" t="inlineStr">
        <is>
          <t>Consolidated Edition PDF used as primary; TXT and JSON noted as format variants containing core operator definitions subset</t>
        </is>
      </c>
    </row>
    <row r="4" ht="45" customHeight="1">
      <c r="A4" s="46" t="inlineStr">
        <is>
          <t>Bulgaria 2026 Technical Architecture</t>
        </is>
      </c>
      <c r="B4" s="47" t="inlineStr">
        <is>
          <t>Bulgaria-2026-Technical-Architecture-of-the-Core-Emotion-Framework.pdf; Bulgaria-2026-Technical-Architecture.pdf</t>
        </is>
      </c>
      <c r="C4" s="48" t="inlineStr">
        <is>
          <t>Both cataloged; likely same content with variant filenames; recommend manual dedup</t>
        </is>
      </c>
    </row>
    <row r="5" ht="45" customHeight="1">
      <c r="A5" s="43" t="inlineStr">
        <is>
          <t>ZIP bundles vs individual files</t>
        </is>
      </c>
      <c r="B5" s="44" t="inlineStr">
        <is>
          <t>CEF_Bundle1-4.zip; CEF_Canonical_Docs.zip; CEF_Practitioner_Manuals.zip</t>
        </is>
      </c>
      <c r="C5" s="45" t="inlineStr">
        <is>
          <t>Individual PDFs used as primary sources; ZIPs contain bundled duplicates</t>
        </is>
      </c>
    </row>
    <row r="6" ht="45" customHeight="1">
      <c r="A6" s="46" t="inlineStr">
        <is>
          <t>Open Validation proposals</t>
        </is>
      </c>
      <c r="B6" s="47" t="inlineStr">
        <is>
          <t>A Proposal for Open Validation of the Core Emotion Framework.pdf; CEF_Open_Validation_Proposal.pdf</t>
        </is>
      </c>
      <c r="C6" s="48" t="inlineStr">
        <is>
          <t>Both cataloged; likely same or overlapping content</t>
        </is>
      </c>
    </row>
    <row r="7" ht="45" customHeight="1">
      <c r="A7" s="49" t="inlineStr">
        <is>
          <t>Silencing Operators</t>
        </is>
      </c>
      <c r="B7" s="50" t="inlineStr">
        <is>
          <t>Possible duplicate entries with naming variations</t>
        </is>
      </c>
      <c r="C7" s="51" t="inlineStr">
        <is>
          <t>Consolidated into single catalog entry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2026-04-29T18:04:08Z</dcterms:created>
  <dcterms:modified xmlns:dcterms="http://purl.org/dc/terms/" xmlns:xsi="http://www.w3.org/2001/XMLSchema-instance" xsi:type="dcterms:W3CDTF">2026-04-29T18:05:36Z</dcterms:modified>
</cp:coreProperties>
</file>